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08" yWindow="1248" windowWidth="15000" windowHeight="9768"/>
  </bookViews>
  <sheets>
    <sheet name="Расходы" sheetId="1" r:id="rId1"/>
  </sheets>
  <definedNames>
    <definedName name="_xlnm._FilterDatabase" localSheetId="0" hidden="1">Расходы!$A$6:$F$6</definedName>
    <definedName name="_xlnm.Print_Titles" localSheetId="0">Расходы!$4:$6</definedName>
    <definedName name="_xlnm.Print_Area" localSheetId="0">Расходы!$A$1:$I$86</definedName>
  </definedNames>
  <calcPr calcId="145621"/>
</workbook>
</file>

<file path=xl/calcChain.xml><?xml version="1.0" encoding="utf-8"?>
<calcChain xmlns="http://schemas.openxmlformats.org/spreadsheetml/2006/main">
  <c r="G22" i="1" l="1"/>
  <c r="E21" i="1"/>
  <c r="D21" i="1"/>
  <c r="D17" i="1"/>
  <c r="E17" i="1"/>
  <c r="C17" i="1"/>
  <c r="G20" i="1"/>
  <c r="G14" i="1"/>
  <c r="D7" i="1"/>
  <c r="E7" i="1"/>
  <c r="C7" i="1"/>
  <c r="F9" i="1" l="1"/>
  <c r="G9" i="1"/>
  <c r="F10" i="1"/>
  <c r="G10" i="1"/>
  <c r="F11" i="1"/>
  <c r="G11" i="1"/>
  <c r="F12" i="1"/>
  <c r="G12" i="1"/>
  <c r="F13" i="1"/>
  <c r="G13" i="1"/>
  <c r="F15" i="1"/>
  <c r="G15" i="1"/>
  <c r="F16" i="1"/>
  <c r="G16" i="1"/>
  <c r="F18" i="1"/>
  <c r="G18" i="1"/>
  <c r="F19" i="1"/>
  <c r="G19" i="1"/>
  <c r="G21" i="1"/>
  <c r="F23" i="1"/>
  <c r="G23" i="1"/>
  <c r="F24" i="1"/>
  <c r="G24" i="1"/>
  <c r="F25" i="1"/>
  <c r="G25" i="1"/>
  <c r="F27" i="1"/>
  <c r="G27" i="1"/>
  <c r="F28" i="1"/>
  <c r="G28" i="1"/>
  <c r="F29" i="1"/>
  <c r="G29" i="1"/>
  <c r="F30" i="1"/>
  <c r="G30" i="1"/>
  <c r="F31" i="1"/>
  <c r="G31" i="1"/>
  <c r="F32" i="1"/>
  <c r="G32" i="1"/>
  <c r="F33" i="1"/>
  <c r="G33" i="1"/>
  <c r="F34" i="1"/>
  <c r="G34" i="1"/>
  <c r="F35" i="1"/>
  <c r="G35" i="1"/>
  <c r="F36" i="1"/>
  <c r="G36" i="1"/>
  <c r="F38" i="1"/>
  <c r="G38" i="1"/>
  <c r="F39" i="1"/>
  <c r="G39" i="1"/>
  <c r="F40" i="1"/>
  <c r="G40" i="1"/>
  <c r="F41" i="1"/>
  <c r="G41" i="1"/>
  <c r="F43" i="1"/>
  <c r="G43" i="1"/>
  <c r="F44" i="1"/>
  <c r="G44" i="1"/>
  <c r="F45" i="1"/>
  <c r="G45" i="1"/>
  <c r="F46" i="1"/>
  <c r="G46" i="1"/>
  <c r="F48" i="1"/>
  <c r="G48" i="1"/>
  <c r="F49" i="1"/>
  <c r="G49" i="1"/>
  <c r="F50" i="1"/>
  <c r="G50" i="1"/>
  <c r="F51" i="1"/>
  <c r="G51" i="1"/>
  <c r="F52" i="1"/>
  <c r="G52" i="1"/>
  <c r="F53" i="1"/>
  <c r="G53" i="1"/>
  <c r="F54" i="1"/>
  <c r="G54" i="1"/>
  <c r="F56" i="1"/>
  <c r="G56" i="1"/>
  <c r="F57" i="1"/>
  <c r="G57" i="1"/>
  <c r="F59" i="1"/>
  <c r="G59" i="1"/>
  <c r="F60" i="1"/>
  <c r="G60" i="1"/>
  <c r="F61" i="1"/>
  <c r="G61" i="1"/>
  <c r="F62" i="1"/>
  <c r="G62" i="1"/>
  <c r="F63" i="1"/>
  <c r="G63" i="1"/>
  <c r="F64" i="1"/>
  <c r="G64" i="1"/>
  <c r="F66" i="1"/>
  <c r="G66" i="1"/>
  <c r="F67" i="1"/>
  <c r="G67" i="1"/>
  <c r="F68" i="1"/>
  <c r="G68" i="1"/>
  <c r="F69" i="1"/>
  <c r="G69" i="1"/>
  <c r="F70" i="1"/>
  <c r="G70" i="1"/>
  <c r="F72" i="1"/>
  <c r="G72" i="1"/>
  <c r="F73" i="1"/>
  <c r="G73" i="1"/>
  <c r="F74" i="1"/>
  <c r="G74" i="1"/>
  <c r="F75" i="1"/>
  <c r="G75" i="1"/>
  <c r="F77" i="1"/>
  <c r="G77" i="1"/>
  <c r="F78" i="1"/>
  <c r="G78" i="1"/>
  <c r="F79" i="1"/>
  <c r="G79" i="1"/>
  <c r="F81" i="1"/>
  <c r="G81" i="1"/>
  <c r="F83" i="1"/>
  <c r="G83" i="1"/>
  <c r="F84" i="1"/>
  <c r="G84" i="1"/>
  <c r="F85" i="1"/>
  <c r="G85" i="1"/>
  <c r="G8" i="1"/>
  <c r="F8" i="1"/>
  <c r="D42" i="1"/>
  <c r="E42" i="1"/>
  <c r="C21" i="1"/>
  <c r="F21" i="1" s="1"/>
  <c r="G42" i="1" l="1"/>
  <c r="C26" i="1"/>
  <c r="C42" i="1" l="1"/>
  <c r="F42" i="1" s="1"/>
  <c r="E26" i="1" l="1"/>
  <c r="F26" i="1" s="1"/>
  <c r="D26" i="1"/>
  <c r="C82" i="1"/>
  <c r="C80" i="1"/>
  <c r="F80" i="1" s="1"/>
  <c r="C76" i="1"/>
  <c r="C71" i="1"/>
  <c r="C65" i="1"/>
  <c r="C58" i="1"/>
  <c r="C55" i="1"/>
  <c r="C47" i="1"/>
  <c r="C37" i="1"/>
  <c r="F17" i="1"/>
  <c r="E82" i="1"/>
  <c r="D82" i="1"/>
  <c r="G82" i="1" s="1"/>
  <c r="E80" i="1"/>
  <c r="D80" i="1"/>
  <c r="G80" i="1" s="1"/>
  <c r="E76" i="1"/>
  <c r="D76" i="1"/>
  <c r="E71" i="1"/>
  <c r="D71" i="1"/>
  <c r="E65" i="1"/>
  <c r="D65" i="1"/>
  <c r="G65" i="1" s="1"/>
  <c r="E58" i="1"/>
  <c r="D58" i="1"/>
  <c r="E55" i="1"/>
  <c r="D55" i="1"/>
  <c r="E47" i="1"/>
  <c r="D47" i="1"/>
  <c r="E37" i="1"/>
  <c r="D37" i="1"/>
  <c r="G17" i="1"/>
  <c r="F82" i="1" l="1"/>
  <c r="G76" i="1"/>
  <c r="F76" i="1"/>
  <c r="G71" i="1"/>
  <c r="F71" i="1"/>
  <c r="F65" i="1"/>
  <c r="G58" i="1"/>
  <c r="F58" i="1"/>
  <c r="F55" i="1"/>
  <c r="G55" i="1"/>
  <c r="G47" i="1"/>
  <c r="F47" i="1"/>
  <c r="F37" i="1"/>
  <c r="G37" i="1"/>
  <c r="G26" i="1"/>
  <c r="G7" i="1"/>
  <c r="F7" i="1"/>
  <c r="C86" i="1"/>
  <c r="D86" i="1"/>
  <c r="E86" i="1"/>
  <c r="F86" i="1" l="1"/>
  <c r="G86" i="1"/>
</calcChain>
</file>

<file path=xl/sharedStrings.xml><?xml version="1.0" encoding="utf-8"?>
<sst xmlns="http://schemas.openxmlformats.org/spreadsheetml/2006/main" count="235" uniqueCount="221">
  <si>
    <t>0904</t>
  </si>
  <si>
    <t>1101</t>
  </si>
  <si>
    <t>0405</t>
  </si>
  <si>
    <t>Другие вопросы в области жилищно-коммунального хозяйства</t>
  </si>
  <si>
    <t>Заготовка, переработка, хранение и обеспечение безопасности донорской крови и её компонентов</t>
  </si>
  <si>
    <t>0701</t>
  </si>
  <si>
    <t>0100</t>
  </si>
  <si>
    <t>ОБСЛУЖИВАНИЕ ГОСУДАРСТВЕННОГО И МУНИЦИПАЛЬНОГО ДОЛГА</t>
  </si>
  <si>
    <t>Жилищное хозяйство</t>
  </si>
  <si>
    <t>0113</t>
  </si>
  <si>
    <t>Другие вопросы в области национальной экономики</t>
  </si>
  <si>
    <t>Обеспечение проведения выборов и референдумов</t>
  </si>
  <si>
    <t>Другие вопросы в области охраны окружающей среды</t>
  </si>
  <si>
    <t>1000</t>
  </si>
  <si>
    <t>0905</t>
  </si>
  <si>
    <t>1102</t>
  </si>
  <si>
    <t>0406</t>
  </si>
  <si>
    <t>0600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</si>
  <si>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</si>
  <si>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Среднее профессиональное образование</t>
  </si>
  <si>
    <t>1204</t>
  </si>
  <si>
    <t>0702</t>
  </si>
  <si>
    <t>НАЦИОНАЛЬНАЯ БЕЗОПАСНОСТЬ И ПРАВООХРАНИТЕЛЬНАЯ ДЕЯТЕЛЬНОСТЬ</t>
  </si>
  <si>
    <t>0410</t>
  </si>
  <si>
    <t>1001</t>
  </si>
  <si>
    <t>Мобилизационная подготовка экономики</t>
  </si>
  <si>
    <t>0804</t>
  </si>
  <si>
    <t>0203</t>
  </si>
  <si>
    <t>1103</t>
  </si>
  <si>
    <t>Связь и информатика</t>
  </si>
  <si>
    <t>Судебная система</t>
  </si>
  <si>
    <t>0906</t>
  </si>
  <si>
    <t>Обслуживание государственного внутреннего и муниципального долга</t>
  </si>
  <si>
    <t>Спорт высших достижений</t>
  </si>
  <si>
    <t>КУЛЬТУРА, КИНЕМАТОГРАФИЯ</t>
  </si>
  <si>
    <t>Транспорт</t>
  </si>
  <si>
    <t>0703</t>
  </si>
  <si>
    <t>0407</t>
  </si>
  <si>
    <t>Воспроизводство минерально-сырьевой базы</t>
  </si>
  <si>
    <t>Другие вопросы в области образования</t>
  </si>
  <si>
    <t>Физическая культура</t>
  </si>
  <si>
    <t>0102</t>
  </si>
  <si>
    <t>ФИЗИЧЕСКАЯ КУЛЬТУРА И СПОРТ</t>
  </si>
  <si>
    <t>Профессиональная подготовка, переподготовка и повышение квалификации</t>
  </si>
  <si>
    <t>1002</t>
  </si>
  <si>
    <t>0500</t>
  </si>
  <si>
    <t>Другие вопросы в области здравоохранения</t>
  </si>
  <si>
    <t>Стационарная медицинская помощь</t>
  </si>
  <si>
    <t>0204</t>
  </si>
  <si>
    <t>Коммунальное хозяйство</t>
  </si>
  <si>
    <t>Охрана объектов растительного и животного мира и среды их обитания</t>
  </si>
  <si>
    <t>0310</t>
  </si>
  <si>
    <t>1400</t>
  </si>
  <si>
    <t>0704</t>
  </si>
  <si>
    <t>0103</t>
  </si>
  <si>
    <t>0408</t>
  </si>
  <si>
    <t>Сельское хозяйство и рыболовство</t>
  </si>
  <si>
    <t>0412</t>
  </si>
  <si>
    <t>ЗДРАВООХРАНЕНИЕ</t>
  </si>
  <si>
    <t>Благоустройство</t>
  </si>
  <si>
    <t>Другие вопросы в области культуры, кинематографии</t>
  </si>
  <si>
    <t>СОЦИАЛЬНАЯ ПОЛИТИКА</t>
  </si>
  <si>
    <t>1003</t>
  </si>
  <si>
    <t>0501</t>
  </si>
  <si>
    <t>1401</t>
  </si>
  <si>
    <t>1105</t>
  </si>
  <si>
    <t>0409</t>
  </si>
  <si>
    <t>0603</t>
  </si>
  <si>
    <t>Социальное обеспечение населения</t>
  </si>
  <si>
    <t>0311</t>
  </si>
  <si>
    <t>0705</t>
  </si>
  <si>
    <t>0104</t>
  </si>
  <si>
    <t>Культура</t>
  </si>
  <si>
    <t>0400</t>
  </si>
  <si>
    <t>1300</t>
  </si>
  <si>
    <t>1004</t>
  </si>
  <si>
    <t>0909</t>
  </si>
  <si>
    <t>0502</t>
  </si>
  <si>
    <t>1402</t>
  </si>
  <si>
    <t>0900</t>
  </si>
  <si>
    <t>Обеспечение деятельности финансовых, налоговых и таможенных органов и органов финансового (финансово-бюджетного) надзора</t>
  </si>
  <si>
    <t>0604</t>
  </si>
  <si>
    <t>Охрана семьи и детства</t>
  </si>
  <si>
    <t>Общее образование</t>
  </si>
  <si>
    <t>Миграционная политика</t>
  </si>
  <si>
    <t>0401</t>
  </si>
  <si>
    <t>Прочие межбюджетные трансферты общего характера</t>
  </si>
  <si>
    <t>0105</t>
  </si>
  <si>
    <t>Амбулаторная помощь</t>
  </si>
  <si>
    <t>Функционирование законодательных (представительных) органов государственной власти и представительных органов муниципальных образований</t>
  </si>
  <si>
    <t>Другие вопросы в области средств массовой информации</t>
  </si>
  <si>
    <t>0503</t>
  </si>
  <si>
    <t>Иные дотации</t>
  </si>
  <si>
    <t>Скорая медицинская помощь</t>
  </si>
  <si>
    <t>1301</t>
  </si>
  <si>
    <t>Водное хозяйство</t>
  </si>
  <si>
    <t>0605</t>
  </si>
  <si>
    <t>Другие общегосударственные вопросы</t>
  </si>
  <si>
    <t>1403</t>
  </si>
  <si>
    <t>0707</t>
  </si>
  <si>
    <t>ОБЩЕГОСУДАРСТВЕННЫЕ ВОПРОСЫ</t>
  </si>
  <si>
    <t>0901</t>
  </si>
  <si>
    <t>СРЕДСТВА МАССОВОЙ ИНФОРМАЦИИ</t>
  </si>
  <si>
    <t>0300</t>
  </si>
  <si>
    <t>0106</t>
  </si>
  <si>
    <t>Дошкольное образование</t>
  </si>
  <si>
    <t>1006</t>
  </si>
  <si>
    <t>1200</t>
  </si>
  <si>
    <t>Общеэкономические вопросы</t>
  </si>
  <si>
    <t>0800</t>
  </si>
  <si>
    <t>Прикладные научные исследования в области охраны окружающей среды</t>
  </si>
  <si>
    <t>0314</t>
  </si>
  <si>
    <t>Пенсионное обеспечение</t>
  </si>
  <si>
    <t>Другие вопросы в области национальной безопасности и правоохранительной деятельности</t>
  </si>
  <si>
    <t>0902</t>
  </si>
  <si>
    <t>Массовый спорт</t>
  </si>
  <si>
    <t>Другие вопросы в области социальной политики</t>
  </si>
  <si>
    <t>0107</t>
  </si>
  <si>
    <t>Лесное хозяйство</t>
  </si>
  <si>
    <t>1201</t>
  </si>
  <si>
    <t>Санаторно-оздоровительная помощь</t>
  </si>
  <si>
    <t>Дотации на выравнивание бюджетной обеспеченности субъектов Российской Федерации и муниципальных образований</t>
  </si>
  <si>
    <t>0111</t>
  </si>
  <si>
    <t>Телевидение и радиовещание</t>
  </si>
  <si>
    <t>Дорожное хозяйство (дорожные фонды)</t>
  </si>
  <si>
    <t>0801</t>
  </si>
  <si>
    <t>0505</t>
  </si>
  <si>
    <t>Социальное обслуживание населения</t>
  </si>
  <si>
    <t>Мобилизационная и вневойсковая подготовка</t>
  </si>
  <si>
    <t>ЖИЛИЩНО-КОММУНАЛЬНОЕ ХОЗЯЙСТВО</t>
  </si>
  <si>
    <t>НАЦИОНАЛЬНАЯ ОБОРОНА</t>
  </si>
  <si>
    <t>0200</t>
  </si>
  <si>
    <t>НАЦИОНАЛЬНАЯ ЭКОНОМИКА</t>
  </si>
  <si>
    <t>1100</t>
  </si>
  <si>
    <t>Функционирование высшего должностного лица субъекта Российской Федерации и муниципального образования</t>
  </si>
  <si>
    <t>0709</t>
  </si>
  <si>
    <t>1202</t>
  </si>
  <si>
    <t>ОБРАЗОВАНИЕ</t>
  </si>
  <si>
    <t>0700</t>
  </si>
  <si>
    <t>ОХРАНА ОКРУЖАЮЩЕЙ СРЕДЫ</t>
  </si>
  <si>
    <t>0404</t>
  </si>
  <si>
    <t>Резервные фонды</t>
  </si>
  <si>
    <t>Периодическая печать и издательства</t>
  </si>
  <si>
    <t>Другие вопросы в области физической культуры и спорта</t>
  </si>
  <si>
    <t xml:space="preserve"> Наименование </t>
  </si>
  <si>
    <t>Рз Пр</t>
  </si>
  <si>
    <t>ВСЕГО:</t>
  </si>
  <si>
    <t>(в рублях)</t>
  </si>
  <si>
    <t>Дополнительное образование детей</t>
  </si>
  <si>
    <t xml:space="preserve">МЕЖБЮДЖЕТНЫЕ ТРАНСФЕРТЫ ОБЩЕГО ХАРАКТЕРА БЮДЖЕТАМ БЮДЖЕТНОЙ СИСТЕМЫ РОССИЙСКОЙ ФЕДЕРАЦИИ </t>
  </si>
  <si>
    <t>Бюджетные асигнования, утвержденные сводной бюджетной росписью с учетом изменений</t>
  </si>
  <si>
    <t>Прикладные научные исследования в области национальной экономики</t>
  </si>
  <si>
    <t>0411</t>
  </si>
  <si>
    <t>Расходы произведены в соответствии с фактической потребностью</t>
  </si>
  <si>
    <t>Исполнение принятых решений об использовании ассигнований резервного фонда в соответствии с порядком применения бюджетной классификации подлежит отражению по соответствующим разделам и подразделам классификации расходов, исходя из их отраслевой и ведомственной принадлежности</t>
  </si>
  <si>
    <t>Сокращение бюджетных ассигнований связано с частичным направлением зарезервированных средств на поддержку реализации мероприятий государственных программ Брянской области</t>
  </si>
  <si>
    <t>Увеличение бюджетных ассигнований в связи с дополнительным выделением средств на финансовое обеспечение деятельности учреждений</t>
  </si>
  <si>
    <t>Молодежная политика</t>
  </si>
  <si>
    <t>0601</t>
  </si>
  <si>
    <t>Экологический контроль</t>
  </si>
  <si>
    <t>Увеличение бюджетных ассигнований на дотации на поддержку мер по обеспечению сбалансированности бюджетов муниципальных районов (муниципальных округов, городских округов) в связи с необходимостью обеспечения социально значимых расходов муниципальных образований</t>
  </si>
  <si>
    <t>Процент исполнения</t>
  </si>
  <si>
    <t>к первона- чально утвержден- ным ассигно- ваниям</t>
  </si>
  <si>
    <t>к сводной бюджетной росписи с учетом изменений</t>
  </si>
  <si>
    <t>Причина отклонения между первоначально утвержденными показателями и их фактическими значениями (указываются причины, если отклонение 5 % и более как в большую, так и в меньшую сторону)</t>
  </si>
  <si>
    <t>Причина отклонения между уточненными плановыми показателями и их фактическими значениями (указываются причины, если отклонение 5 % и более как в большую, так и в меньшую сторону)</t>
  </si>
  <si>
    <t>Защита населения и территории от чрезвычайных ситуаций природного и техногенного характера, пожарная безопасность</t>
  </si>
  <si>
    <t xml:space="preserve">Низкий процент исполнения связан с тем, что не использованы в полном объеме в отчетном периоде средства на поддержку реализации мероприятий государственных программ </t>
  </si>
  <si>
    <t>Увеличение бюджетных ассигнований на повышение уровня общественной безопасности, правопорядка и безопасности среды обитания на создание опытных участков АПК «Безопасный город»</t>
  </si>
  <si>
    <t>Дополнительно выделены бюджетные ассигнования на организации среднего профессионального образования</t>
  </si>
  <si>
    <t>Увеличение бюджетных ассигнований на достижение показателей деятельности органов исполнительной власти субъектов Российской Федерации</t>
  </si>
  <si>
    <t>Рост расходов связан с выделением бюджетных ассигнований на организацию и проведение выборов и референдумов</t>
  </si>
  <si>
    <t>Сведения о фактически произведенных расходах по разделам и подразделам классификации расходов областного бюджета в сравнении с первоначально утвержденными Законом о бюджете значениями и с уточненными значениями с учетом внесенных изменений за 2022 год</t>
  </si>
  <si>
    <t>Бюджетные асигнования, утвержденные законом о бюджете от 13.12.2021 
№ 105-З (первоначальным)</t>
  </si>
  <si>
    <t>Кассовое исполнение
за 2022 год</t>
  </si>
  <si>
    <t>Международные отношения и международное сотрудничество</t>
  </si>
  <si>
    <t>0108</t>
  </si>
  <si>
    <t>Другие вопросы в области национальной обороны</t>
  </si>
  <si>
    <t>0209</t>
  </si>
  <si>
    <t>Гражданская оборона</t>
  </si>
  <si>
    <t>0309</t>
  </si>
  <si>
    <t>Уменьшение федеральных средств по обеспечению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</si>
  <si>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Низкий процент исполнения связан с тем, что расходы на обеспечение деятельности мировых судей произведены в объеме фактической потребности</t>
  </si>
  <si>
    <t>Дополнительно выделены бюджетные ассигнования из резервного фонда Правительства Брянской области</t>
  </si>
  <si>
    <t>Дополнительно выделены бюджетные ассигнования на оповещение населения об опасностях, возникающих при ведении военных действий и возникновении чрезвычайных ситуаций</t>
  </si>
  <si>
    <t>Расходы произведены в соответствии с фактической потребностью в соответствии с заключенными договорами</t>
  </si>
  <si>
    <t>Увеличение федеральных средств на реализацию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t>
  </si>
  <si>
    <t>Увеличение федеральных средств на государственную поддержку стимулирования увеличения производства масличных культур, на возмещение части прямых понесенных затрат на создание и (или) модернизацию объектов агропромышленного комплекса за счет средств резервного фонда Правительства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</si>
  <si>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Уменьшение федеральных средств на улучшение экологического состояния гидрографической сети</t>
  </si>
  <si>
    <t>Неисполнение бюджетных ассигнований по улучшению экологического состояния гидрографической сети связано с неблагоприятными погодными условиями (выпадением обильных осадков в виде дождя, таяния снега), что привело к высокому уровню воды в русле реки Десна. Подрядной организацией, осуществляющей 1 этап расчистки реки Десна, не исполнены обязательства по государственному контракту. Работы будут завершены в 2023 году.
Неисполнение бюджетных ассигнований по обеспечению безопасности гидротехнических сооружений, противопаводковые мероприятия и водохозяйственную деятельность связано с неблагоприятными погодными условиями. Окончание работ по капитальному ремонту будет произведено в 2023 году</t>
  </si>
  <si>
    <t>Дополнительно выделены денежные средства на компенсацию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 на приобретение автомобильного транспорта общего пользования, а также на строительство и реконструкцию аэропортовой инфраструктуры</t>
  </si>
  <si>
    <t>Рост связан с увеличением расходов по дорожному фонду, в том числе на развитие инфраструктуры дорожного хозяйства, обеспечивающей транспортную связанность между центрами экономического роста, приведение в нормативное состояние автомобильных дорог и искусственных дорожных сооружений, а также на 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</si>
  <si>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Освоение бюджетных средств по региональному проекту "Региональная и местная дорожная сеть (Брянская область)" осуществлено по факту выполненных работ в соответствии с заключенными контрактами</t>
  </si>
  <si>
    <t>Дополнительно выделены бюджетные ассигнования на развитие информационного общества и инфраструктуры электронного правительства</t>
  </si>
  <si>
    <t>Увеличение бюджетных ассигнований на взносы Брянской области в уставные капиталы хозяйственных обществ (АО "Брянскавтодор"), федеральных средств на реализацию дополнительных мероприятий по финансовому обеспечению деятельности (докапитализации) региональных фондов развития промышленности за счет средств резервного фонда Правительства Российской Федерации, а также дополнительно выделены бюджетные ассигнования на развитие информационной системы обеспечения градостроительной деятельности Брянской области</t>
  </si>
  <si>
    <t>Увеличение бюджетных ассигнований на обеспечение устойчивого сокращения непригодного для проживания жилищного фонда</t>
  </si>
  <si>
    <t>Низкий процент исполнения по реализации мероприятий региональной адресной программы «Переселение граждан из аварийного жилищного фонда на территории  Брянской области» (2019 - 2024 годы) связан с тем, что по состоянию на 1 января 2023 года остались остатки неосвоенных средств по незавершенным этапам реализации программы. В соответствии с Порядком перечисления средств государственной корпорации  - Фонда содействия реформированию жилищно-коммунального хозяйства остатки средств по незавершенным этапам переносятся на следующий год.</t>
  </si>
  <si>
    <t>Увеличение бюджетных ассигнований на подготовку объектов жилищно-коммунального хозяйства к зиме для предоставления субсидий муниципальным образованиям на проведение капитального ремонта объектов коммунального назначения, находящихся в муниципальной собственности. Дополнительно выделены средства на взносы Брянской области в уставные фонды государственных унитарных предприятий (ГУП "Брянсккоммунэнерго")</t>
  </si>
  <si>
    <t>Дополнительно выделены бюджетные ассигнования на приобретение специализированной техники для предприятий жилищно-коммунального комплекса</t>
  </si>
  <si>
    <t>Низкий процент исполнения по строительству и реконструкции (модернизации) объектов питьевого водоснабжения сложился по причине ненадлежащего выполнения работ подрядными организациями, нарушение сроков выполнения работ по контракту</t>
  </si>
  <si>
    <t>Увеличение бюджетных ассигнований в связи с поступлением средств федерального бюджета на государственную поддержку закупки контейнеров для раздельного накопления твердых коммунальных отходов</t>
  </si>
  <si>
    <t xml:space="preserve">Увеличение бюджетных инвестиций по объекту "Реконструкция здания детского дома под детский сад по ул. Крупской, д.1 в городе Жуковка" </t>
  </si>
  <si>
    <t>Низкий процент исполнения по объекту "Реконструкция здания детского дома под детский сад по ул. Крупской, д.1 в городе Жуковка" - завершение объекта переносится на 2023 год</t>
  </si>
  <si>
    <t>Увеличение федеральных средств на реализацию мероприятий по модернизации школьных систем образования, а также на создание новых мест в общеобразовательных организациях</t>
  </si>
  <si>
    <t>Увеличение бюджетных ассигнований на содержание подведомственных департаменту здравоохранения Брянской области учреждений, на бюджетные инвестиции по объекту "Лечебный корпус городской больницы № 4 по ул. Бежицкой в Советском районе города Брянска". Дополнительно выделены федеральные средства на оплату труда и начислений на выплаты по оплате труда отдельных категорий медицинских работников за счет средств резервного фонда Правительства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</si>
  <si>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Низкий процент исполнения по бюджетным инвестициям по объекту "Лечебный корпус городской больницы № 4 по ул. Бежицкой в Советском районе города Брянска" объясняется тем, что осуществить закупку оборудования не представилось возможным в связи с длительными сроками поставки</t>
  </si>
  <si>
    <t>Дополнительно выделены бюджетные ассигнования на меры социальной поддержки в части лекарственного обеспечения при амбулаторном лечении граждан, а также на содержание подведомственных департаменту здравоохранения Брянской области учреждений</t>
  </si>
  <si>
    <t>Срок ввода в эксплуатацию объекта "Поликлиника ГАУЗ "Брянская городская поликлиника № 4" на 800 посещений в смену в Советском районе города Брянска" 2024 год</t>
  </si>
  <si>
    <t>Бюджетные ассигнования на обеспечение закупки авиационных работ в целях оказания медицинской помощи не освоены по причине отсутствия разрешения на полеты в небе Брянской области в течении всего года</t>
  </si>
  <si>
    <t>Увеличение бюджетных ассигнований на содержание подведомственных департаменту здравоохранения Брянской области учреждений. Дополнительно выделены федеральные средства на финансовое обеспечение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дополнительное финансовое обеспечение оказания первичной медико-санитарной помощи лицам, застрахованным по обязательному медицинскому страхованию, в том числе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t>
  </si>
  <si>
    <t>Уменьшены социальные выплаты гражданам в связи с фактической потребностью</t>
  </si>
  <si>
    <t>Увеличение бюджетных ассигнований в связи с поступлением средств федерального бюджета на осуществление ежемесячных выплат на детей в возрасте от трех до семи лет включительно, на ежемесячные денежные выплаты на ребенка в возрасте от восьми до семнадцати лет, а также дополнительно выделены бюджетные ассигнования за счет средств областного бюджета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</si>
  <si>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Увеличение бюджетных ассигнований в связи с дополнительным выделением средств на развитие спортивной инфраструктуры объектов спорта Брянской области и на подготовку основания для размещения спортивных плоскостных сооружений с учетом монтажа оборудования</t>
  </si>
  <si>
    <t>Низкий процент исполнения по мероприятиям на проведение ремонта спортивных сооружений связан с тем, что не завершены в полном объеме работы по заключенному контракту на ремонт стадиона по адресу: город Брянск, ул.50-й Армии, д.8 (2 этап), а также расторжением контракта в связи с ненадлежащим исполнением подрядчиком обязательств по заключенному контракту на ремонт стадиона по адресу: город Брянск, ул.50-й Армии, д.8 (1 этап)</t>
  </si>
  <si>
    <t>В связи с переносом сроков строительства на 2023-2025 годы уменьшены бюджетные инвестиции по государственной и муниципальной собственности</t>
  </si>
  <si>
    <t>Низкий процент исполнения связан с переносом сроков строительства на 2023-2025 годы по бюджетным инвестициям по государственной и муниципальной собственности</t>
  </si>
  <si>
    <t>Увеличение бюджетных ассигнований на предоставление субсидий социально-ориентированным некоммерческим организациям, добровольным обществам и организациям, развивающим профессиональный спорт</t>
  </si>
  <si>
    <t>Увеличение бюджетных ассигнований в связи с поступлением средств федерального бюджета на реализацию проектов комплексного развития сельских территорий ведомственного проекта "Современный облик сельских территорий" за счет средств резервного фонда Правительства Российской Федерации, на достижение показателей деятельности органов исполнительной власти субъектов Российской Федерации, а также в связи с дополнительным выделением средств на поощрение муниципальных управленческих команд приграничных муниципальных образований Брянской области</t>
  </si>
  <si>
    <t>Причиной низкого освоения по подготовке объектов жилищно-коммунального хозяйства к зиме является экономия, сложившаяся в результате проведения конкурсных процедур.
Низкий процент исполнения по строительству и реконструкции очистных сооружений связан с нестабильной ценовой политикой и временем, затраченным на уточнение стоимости объектов. Подрядные организации приступили к работам позже запланированного срока. Остаток средств планируется освоить в полном объеме в ходе исполнения бюджета 2023 года</t>
  </si>
  <si>
    <t>Низкий процент исполнения по проведению исследований атмосферного воздуха, промышленных выбросов и сбросов, воды, почвы при осуществлении государственного экологического контроля объектов областного значения связан с потребностью в исследованиях атмосферного воздуха</t>
  </si>
  <si>
    <t>Увеличение бюджетных ассигнований в связи с дополнительным выделением средств на финансовое обеспечение деятельности учреждений, подведомственных департаменту здравоохранения Брянской области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</si>
</sst>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1"/>
      <color theme="1"/>
      <name val="Calibri"/>
      <family val="2"/>
    </font>
    <font>
      <sz val="8"/>
      <name val="Arial"/>
      <family val="2"/>
      <charset val="204"/>
    </font>
    <font>
      <b/>
      <sz val="15"/>
      <name val="Times New Roman"/>
      <family val="1"/>
      <charset val="204"/>
    </font>
    <font>
      <sz val="12"/>
      <name val="Times New Roman"/>
      <family val="1"/>
      <charset val="204"/>
    </font>
    <font>
      <b/>
      <sz val="12"/>
      <name val="Times New Roman"/>
      <family val="1"/>
      <charset val="204"/>
    </font>
    <font>
      <b/>
      <sz val="11"/>
      <color theme="1"/>
      <name val="Calibri"/>
      <family val="2"/>
    </font>
    <font>
      <sz val="8"/>
      <color rgb="FF000000"/>
      <name val="Arial"/>
    </font>
    <font>
      <sz val="12"/>
      <color theme="1"/>
      <name val="Times New Roman"/>
      <family val="1"/>
      <charset val="204"/>
    </font>
    <font>
      <sz val="12"/>
      <color rgb="FF000000"/>
      <name val="Times New Roman"/>
      <family val="1"/>
      <charset val="204"/>
    </font>
    <font>
      <sz val="10"/>
      <color rgb="FF000000"/>
      <name val="Arial Cyr"/>
    </font>
    <font>
      <sz val="12"/>
      <color rgb="FF000000"/>
      <name val="Times New Roman"/>
    </font>
    <font>
      <sz val="11"/>
      <color theme="1"/>
      <name val="Calibri"/>
      <family val="2"/>
    </font>
    <font>
      <sz val="11"/>
      <name val="Calibri"/>
      <family val="2"/>
      <scheme val="minor"/>
    </font>
    <font>
      <b/>
      <sz val="12"/>
      <color rgb="FF000000"/>
      <name val="Arial Cyr"/>
    </font>
    <font>
      <b/>
      <sz val="10"/>
      <color rgb="FF000000"/>
      <name val="Arial Cyr"/>
    </font>
    <font>
      <sz val="8"/>
      <color rgb="FF000000"/>
      <name val="Arial"/>
      <family val="2"/>
      <charset val="204"/>
    </font>
  </fonts>
  <fills count="7">
    <fill>
      <patternFill patternType="none"/>
    </fill>
    <fill>
      <patternFill patternType="gray125"/>
    </fill>
    <fill>
      <patternFill patternType="solid">
        <fgColor indexed="65"/>
        <bgColor indexed="64"/>
      </patternFill>
    </fill>
    <fill>
      <patternFill patternType="solid">
        <fgColor theme="0" tint="-0.14999847407452621"/>
        <bgColor indexed="64"/>
      </patternFill>
    </fill>
    <fill>
      <patternFill patternType="solid">
        <fgColor rgb="FFCCFFFF"/>
      </patternFill>
    </fill>
    <fill>
      <patternFill patternType="solid">
        <fgColor rgb="FFFFFF99"/>
      </patternFill>
    </fill>
    <fill>
      <patternFill patternType="solid">
        <fgColor rgb="FFC0C0C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diagonal/>
    </border>
  </borders>
  <cellStyleXfs count="34">
    <xf numFmtId="0" fontId="0" fillId="0" borderId="0"/>
    <xf numFmtId="4" fontId="6" fillId="0" borderId="8">
      <alignment horizontal="right"/>
    </xf>
    <xf numFmtId="4" fontId="6" fillId="0" borderId="8">
      <alignment horizontal="right"/>
    </xf>
    <xf numFmtId="0" fontId="9" fillId="0" borderId="9">
      <alignment horizontal="left" vertical="top" wrapText="1"/>
    </xf>
    <xf numFmtId="0" fontId="12" fillId="0" borderId="0"/>
    <xf numFmtId="0" fontId="9" fillId="0" borderId="0">
      <alignment horizontal="left" vertical="top" wrapText="1"/>
    </xf>
    <xf numFmtId="0" fontId="9" fillId="0" borderId="0"/>
    <xf numFmtId="0" fontId="13" fillId="0" borderId="0">
      <alignment horizontal="center" wrapText="1"/>
    </xf>
    <xf numFmtId="0" fontId="13" fillId="0" borderId="0">
      <alignment horizontal="center"/>
    </xf>
    <xf numFmtId="0" fontId="9" fillId="0" borderId="0">
      <alignment wrapText="1"/>
    </xf>
    <xf numFmtId="0" fontId="9" fillId="0" borderId="0">
      <alignment horizontal="right"/>
    </xf>
    <xf numFmtId="0" fontId="9" fillId="0" borderId="10">
      <alignment horizontal="center" vertical="center" wrapText="1"/>
    </xf>
    <xf numFmtId="0" fontId="9" fillId="0" borderId="9">
      <alignment horizontal="center" vertical="center" shrinkToFit="1"/>
    </xf>
    <xf numFmtId="4" fontId="9" fillId="4" borderId="9">
      <alignment horizontal="right" vertical="top" shrinkToFit="1"/>
    </xf>
    <xf numFmtId="0" fontId="14" fillId="0" borderId="11">
      <alignment horizontal="left"/>
    </xf>
    <xf numFmtId="4" fontId="14" fillId="5" borderId="9">
      <alignment horizontal="right" vertical="top" shrinkToFit="1"/>
    </xf>
    <xf numFmtId="0" fontId="9" fillId="0" borderId="12"/>
    <xf numFmtId="0" fontId="9" fillId="0" borderId="0">
      <alignment horizontal="left" wrapText="1"/>
    </xf>
    <xf numFmtId="0" fontId="12" fillId="0" borderId="0"/>
    <xf numFmtId="0" fontId="12" fillId="0" borderId="0"/>
    <xf numFmtId="0" fontId="12" fillId="0" borderId="0"/>
    <xf numFmtId="0" fontId="9" fillId="0" borderId="0"/>
    <xf numFmtId="0" fontId="9" fillId="0" borderId="0"/>
    <xf numFmtId="0" fontId="9" fillId="6" borderId="0"/>
    <xf numFmtId="0" fontId="14" fillId="0" borderId="9">
      <alignment horizontal="left" vertical="top" wrapText="1"/>
    </xf>
    <xf numFmtId="0" fontId="9" fillId="6" borderId="0">
      <alignment horizontal="center"/>
    </xf>
    <xf numFmtId="4" fontId="9" fillId="0" borderId="9">
      <alignment horizontal="right" vertical="top" shrinkToFit="1"/>
    </xf>
    <xf numFmtId="4" fontId="9" fillId="0" borderId="0">
      <alignment horizontal="right" shrinkToFit="1"/>
    </xf>
    <xf numFmtId="0" fontId="11" fillId="0" borderId="0"/>
    <xf numFmtId="4" fontId="15" fillId="0" borderId="8">
      <alignment horizontal="right"/>
    </xf>
    <xf numFmtId="4" fontId="15" fillId="0" borderId="8">
      <alignment horizontal="right"/>
    </xf>
    <xf numFmtId="0" fontId="12" fillId="0" borderId="0"/>
    <xf numFmtId="0" fontId="12" fillId="0" borderId="0"/>
    <xf numFmtId="0" fontId="12" fillId="0" borderId="0"/>
  </cellStyleXfs>
  <cellXfs count="53">
    <xf numFmtId="0" fontId="0" fillId="0" borderId="0" xfId="0" applyBorder="1"/>
    <xf numFmtId="0" fontId="5" fillId="0" borderId="0" xfId="0" applyFont="1" applyBorder="1"/>
    <xf numFmtId="0" fontId="0" fillId="0" borderId="0" xfId="0" applyBorder="1"/>
    <xf numFmtId="0" fontId="0" fillId="0" borderId="0" xfId="0"/>
    <xf numFmtId="0" fontId="1" fillId="2" borderId="0" xfId="0" applyFont="1" applyFill="1" applyBorder="1" applyAlignment="1">
      <alignment horizontal="left"/>
    </xf>
    <xf numFmtId="4" fontId="4" fillId="2" borderId="1" xfId="0" applyNumberFormat="1" applyFont="1" applyFill="1" applyBorder="1" applyAlignment="1">
      <alignment horizontal="right"/>
    </xf>
    <xf numFmtId="164" fontId="4" fillId="2" borderId="1" xfId="0" applyNumberFormat="1" applyFont="1" applyFill="1" applyBorder="1" applyAlignment="1">
      <alignment horizontal="right"/>
    </xf>
    <xf numFmtId="164" fontId="3" fillId="2" borderId="1" xfId="0" applyNumberFormat="1" applyFont="1" applyFill="1" applyBorder="1" applyAlignment="1">
      <alignment horizontal="right"/>
    </xf>
    <xf numFmtId="0" fontId="0" fillId="0" borderId="0" xfId="0" applyFont="1" applyBorder="1"/>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9" fontId="4" fillId="2" borderId="1" xfId="0" applyNumberFormat="1" applyFont="1" applyFill="1" applyBorder="1" applyAlignment="1">
      <alignment horizontal="center"/>
    </xf>
    <xf numFmtId="49" fontId="3" fillId="2" borderId="1" xfId="0" applyNumberFormat="1" applyFont="1" applyFill="1" applyBorder="1" applyAlignment="1">
      <alignment horizontal="center"/>
    </xf>
    <xf numFmtId="4" fontId="3" fillId="2" borderId="1" xfId="0" applyNumberFormat="1" applyFont="1" applyFill="1" applyBorder="1" applyAlignment="1">
      <alignment horizontal="right"/>
    </xf>
    <xf numFmtId="0" fontId="0" fillId="0" borderId="0" xfId="0" applyBorder="1"/>
    <xf numFmtId="0" fontId="0" fillId="0" borderId="0" xfId="0" applyBorder="1"/>
    <xf numFmtId="4" fontId="4" fillId="2" borderId="1" xfId="0" applyNumberFormat="1" applyFont="1" applyFill="1" applyBorder="1" applyAlignment="1">
      <alignment horizontal="right" vertical="center"/>
    </xf>
    <xf numFmtId="164" fontId="4" fillId="2" borderId="1" xfId="0" applyNumberFormat="1" applyFont="1" applyFill="1" applyBorder="1" applyAlignment="1">
      <alignment horizontal="right" vertical="center"/>
    </xf>
    <xf numFmtId="0" fontId="7" fillId="3" borderId="1" xfId="0" applyFont="1" applyFill="1" applyBorder="1" applyAlignment="1">
      <alignment wrapText="1"/>
    </xf>
    <xf numFmtId="0" fontId="8" fillId="0" borderId="9" xfId="0" applyNumberFormat="1" applyFont="1" applyFill="1" applyBorder="1" applyAlignment="1">
      <alignment horizontal="left" vertical="center" wrapText="1"/>
    </xf>
    <xf numFmtId="0" fontId="3" fillId="0" borderId="9" xfId="0" applyNumberFormat="1" applyFont="1" applyFill="1" applyBorder="1" applyAlignment="1">
      <alignment horizontal="left" vertical="center" wrapText="1"/>
    </xf>
    <xf numFmtId="0" fontId="8" fillId="0" borderId="2" xfId="0" applyNumberFormat="1" applyFont="1" applyFill="1" applyBorder="1" applyAlignment="1">
      <alignment horizontal="left" vertical="center" wrapText="1"/>
    </xf>
    <xf numFmtId="0" fontId="0" fillId="0" borderId="0" xfId="0" applyBorder="1"/>
    <xf numFmtId="0" fontId="7" fillId="0" borderId="1" xfId="0" applyFont="1" applyFill="1" applyBorder="1" applyAlignment="1">
      <alignment vertical="center" wrapText="1"/>
    </xf>
    <xf numFmtId="0" fontId="3" fillId="0" borderId="1" xfId="0" applyFont="1" applyFill="1" applyBorder="1" applyAlignment="1">
      <alignment horizontal="left" vertical="center" wrapText="1"/>
    </xf>
    <xf numFmtId="4" fontId="10" fillId="0" borderId="9" xfId="0" applyNumberFormat="1" applyFont="1" applyFill="1" applyBorder="1" applyAlignment="1">
      <alignment horizontal="right" vertical="center" wrapText="1"/>
    </xf>
    <xf numFmtId="0" fontId="7" fillId="0" borderId="1" xfId="0" applyFont="1" applyFill="1" applyBorder="1" applyAlignment="1">
      <alignment wrapText="1"/>
    </xf>
    <xf numFmtId="0" fontId="0" fillId="0" borderId="0" xfId="0" applyBorder="1"/>
    <xf numFmtId="49" fontId="3" fillId="2" borderId="3"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5" xfId="0" applyFont="1" applyBorder="1" applyAlignment="1">
      <alignment horizontal="righ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0" fontId="0" fillId="0" borderId="0" xfId="0" applyBorder="1"/>
    <xf numFmtId="0" fontId="3" fillId="0" borderId="0" xfId="0" applyFont="1" applyBorder="1" applyAlignment="1">
      <alignment horizontal="right" vertical="center"/>
    </xf>
    <xf numFmtId="0" fontId="3" fillId="2" borderId="0" xfId="0" applyFont="1" applyFill="1" applyBorder="1" applyAlignment="1">
      <alignment horizontal="left" vertical="center" wrapText="1"/>
    </xf>
    <xf numFmtId="0" fontId="8" fillId="0" borderId="9" xfId="0" quotePrefix="1" applyNumberFormat="1" applyFont="1" applyFill="1" applyBorder="1" applyAlignment="1">
      <alignment horizontal="left" vertical="center" wrapText="1"/>
    </xf>
    <xf numFmtId="0" fontId="8" fillId="0" borderId="8" xfId="0" applyNumberFormat="1" applyFont="1" applyFill="1" applyBorder="1" applyAlignment="1">
      <alignment horizontal="left" vertical="center" wrapText="1"/>
    </xf>
    <xf numFmtId="0" fontId="7" fillId="0" borderId="1" xfId="0" applyFont="1" applyFill="1" applyBorder="1" applyAlignment="1">
      <alignment vertical="top" wrapText="1"/>
    </xf>
    <xf numFmtId="0" fontId="8" fillId="0" borderId="9" xfId="3" quotePrefix="1" applyNumberFormat="1" applyFont="1" applyFill="1" applyProtection="1">
      <alignment horizontal="left" vertical="top" wrapText="1"/>
    </xf>
    <xf numFmtId="0" fontId="8" fillId="0" borderId="9" xfId="3" quotePrefix="1" applyNumberFormat="1" applyFont="1" applyFill="1" applyProtection="1">
      <alignment horizontal="left" vertical="top" wrapText="1"/>
    </xf>
    <xf numFmtId="0" fontId="3" fillId="0" borderId="9" xfId="4" applyNumberFormat="1" applyFont="1" applyFill="1" applyBorder="1" applyAlignment="1">
      <alignment horizontal="left" vertical="center" wrapText="1"/>
    </xf>
    <xf numFmtId="0" fontId="8" fillId="0" borderId="9" xfId="3" quotePrefix="1" applyNumberFormat="1" applyFont="1" applyFill="1" applyProtection="1">
      <alignment horizontal="left" vertical="top" wrapText="1"/>
    </xf>
    <xf numFmtId="0" fontId="8" fillId="0" borderId="9" xfId="3" quotePrefix="1" applyNumberFormat="1" applyFont="1" applyFill="1" applyProtection="1">
      <alignment horizontal="left" vertical="top" wrapText="1"/>
    </xf>
    <xf numFmtId="0" fontId="8" fillId="0" borderId="9" xfId="3" quotePrefix="1" applyNumberFormat="1" applyFont="1" applyFill="1" applyProtection="1">
      <alignment horizontal="left" vertical="top" wrapText="1"/>
    </xf>
    <xf numFmtId="0" fontId="8" fillId="0" borderId="9" xfId="3" quotePrefix="1" applyNumberFormat="1" applyFont="1" applyFill="1" applyProtection="1">
      <alignment horizontal="left" vertical="top" wrapText="1"/>
    </xf>
  </cellXfs>
  <cellStyles count="34">
    <cellStyle name="br" xfId="20"/>
    <cellStyle name="br 2" xfId="33"/>
    <cellStyle name="col" xfId="19"/>
    <cellStyle name="col 2" xfId="32"/>
    <cellStyle name="style0" xfId="21"/>
    <cellStyle name="td" xfId="22"/>
    <cellStyle name="tr" xfId="18"/>
    <cellStyle name="tr 2" xfId="31"/>
    <cellStyle name="xl105" xfId="1"/>
    <cellStyle name="xl105 2" xfId="29"/>
    <cellStyle name="xl21" xfId="23"/>
    <cellStyle name="xl22" xfId="11"/>
    <cellStyle name="xl23" xfId="12"/>
    <cellStyle name="xl24" xfId="14"/>
    <cellStyle name="xl25" xfId="16"/>
    <cellStyle name="xl26" xfId="5"/>
    <cellStyle name="xl27" xfId="7"/>
    <cellStyle name="xl28" xfId="8"/>
    <cellStyle name="xl29" xfId="9"/>
    <cellStyle name="xl30" xfId="10"/>
    <cellStyle name="xl31" xfId="15"/>
    <cellStyle name="xl32" xfId="6"/>
    <cellStyle name="xl33" xfId="17"/>
    <cellStyle name="xl34" xfId="3"/>
    <cellStyle name="xl35" xfId="24"/>
    <cellStyle name="xl36" xfId="13"/>
    <cellStyle name="xl37" xfId="25"/>
    <cellStyle name="xl38" xfId="26"/>
    <cellStyle name="xl39" xfId="27"/>
    <cellStyle name="xl96" xfId="2"/>
    <cellStyle name="xl96 2" xfId="30"/>
    <cellStyle name="Обычный" xfId="0" builtinId="0"/>
    <cellStyle name="Обычный 2" xfId="4"/>
    <cellStyle name="Обычный 3" xf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86"/>
  <sheetViews>
    <sheetView tabSelected="1" view="pageBreakPreview" topLeftCell="A61" zoomScaleNormal="100" zoomScaleSheetLayoutView="100" workbookViewId="0">
      <selection activeCell="G64" sqref="G64"/>
    </sheetView>
  </sheetViews>
  <sheetFormatPr defaultRowHeight="14.4" x14ac:dyDescent="0.3"/>
  <cols>
    <col min="1" max="1" width="41.6640625" customWidth="1"/>
    <col min="2" max="2" width="6.88671875" customWidth="1"/>
    <col min="3" max="3" width="19.88671875" style="14" customWidth="1"/>
    <col min="4" max="5" width="19.88671875" customWidth="1"/>
    <col min="6" max="6" width="13.5546875" customWidth="1"/>
    <col min="7" max="7" width="13.44140625" customWidth="1"/>
    <col min="8" max="8" width="44.44140625" customWidth="1"/>
    <col min="9" max="9" width="45.33203125" customWidth="1"/>
  </cols>
  <sheetData>
    <row r="1" spans="1:9" x14ac:dyDescent="0.3">
      <c r="A1" s="40"/>
      <c r="B1" s="40"/>
      <c r="C1" s="40"/>
      <c r="D1" s="40"/>
      <c r="E1" s="40"/>
    </row>
    <row r="2" spans="1:9" s="3" customFormat="1" ht="40.5" customHeight="1" x14ac:dyDescent="0.3">
      <c r="A2" s="31" t="s">
        <v>172</v>
      </c>
      <c r="B2" s="31"/>
      <c r="C2" s="31"/>
      <c r="D2" s="31"/>
      <c r="E2" s="31"/>
      <c r="F2" s="31"/>
      <c r="G2" s="31"/>
      <c r="H2" s="31"/>
      <c r="I2" s="31"/>
    </row>
    <row r="3" spans="1:9" s="3" customFormat="1" ht="15.6" x14ac:dyDescent="0.3">
      <c r="A3" s="4"/>
      <c r="B3" s="4"/>
      <c r="C3" s="4"/>
      <c r="D3" s="41"/>
      <c r="E3" s="41"/>
      <c r="F3" s="32" t="s">
        <v>147</v>
      </c>
      <c r="G3" s="32"/>
      <c r="H3" s="32"/>
      <c r="I3" s="32"/>
    </row>
    <row r="4" spans="1:9" s="3" customFormat="1" ht="23.4" customHeight="1" x14ac:dyDescent="0.3">
      <c r="A4" s="35" t="s">
        <v>144</v>
      </c>
      <c r="B4" s="35" t="s">
        <v>145</v>
      </c>
      <c r="C4" s="28" t="s">
        <v>173</v>
      </c>
      <c r="D4" s="28" t="s">
        <v>150</v>
      </c>
      <c r="E4" s="28" t="s">
        <v>174</v>
      </c>
      <c r="F4" s="38" t="s">
        <v>161</v>
      </c>
      <c r="G4" s="39"/>
      <c r="H4" s="28" t="s">
        <v>164</v>
      </c>
      <c r="I4" s="28" t="s">
        <v>165</v>
      </c>
    </row>
    <row r="5" spans="1:9" s="3" customFormat="1" ht="56.25" customHeight="1" x14ac:dyDescent="0.3">
      <c r="A5" s="36"/>
      <c r="B5" s="36"/>
      <c r="C5" s="29"/>
      <c r="D5" s="29"/>
      <c r="E5" s="29"/>
      <c r="F5" s="28" t="s">
        <v>162</v>
      </c>
      <c r="G5" s="28" t="s">
        <v>163</v>
      </c>
      <c r="H5" s="29"/>
      <c r="I5" s="29"/>
    </row>
    <row r="6" spans="1:9" s="3" customFormat="1" ht="31.5" customHeight="1" x14ac:dyDescent="0.3">
      <c r="A6" s="37"/>
      <c r="B6" s="37"/>
      <c r="C6" s="30"/>
      <c r="D6" s="30"/>
      <c r="E6" s="30"/>
      <c r="F6" s="30"/>
      <c r="G6" s="30"/>
      <c r="H6" s="30"/>
      <c r="I6" s="30"/>
    </row>
    <row r="7" spans="1:9" ht="31.2" x14ac:dyDescent="0.3">
      <c r="A7" s="10" t="s">
        <v>100</v>
      </c>
      <c r="B7" s="11" t="s">
        <v>6</v>
      </c>
      <c r="C7" s="5">
        <f>C8+C9+C10+C11+C12+C13+C14+C15+C16</f>
        <v>3554303476.9399996</v>
      </c>
      <c r="D7" s="5">
        <f t="shared" ref="D7:E7" si="0">D8+D9+D10+D11+D12+D13+D14+D15+D16</f>
        <v>3234489872.2399998</v>
      </c>
      <c r="E7" s="5">
        <f t="shared" si="0"/>
        <v>2176680939.5</v>
      </c>
      <c r="F7" s="6">
        <f>E7/C7*100</f>
        <v>61.240717165039783</v>
      </c>
      <c r="G7" s="6">
        <f>E7/D7*100</f>
        <v>67.295957800992298</v>
      </c>
      <c r="H7" s="9"/>
      <c r="I7" s="19"/>
    </row>
    <row r="8" spans="1:9" ht="62.4" x14ac:dyDescent="0.3">
      <c r="A8" s="9" t="s">
        <v>134</v>
      </c>
      <c r="B8" s="12" t="s">
        <v>41</v>
      </c>
      <c r="C8" s="13">
        <v>7136821</v>
      </c>
      <c r="D8" s="13">
        <v>7136821</v>
      </c>
      <c r="E8" s="13">
        <v>6088686.5700000003</v>
      </c>
      <c r="F8" s="7">
        <f>E8/C8*100</f>
        <v>85.313707181390711</v>
      </c>
      <c r="G8" s="7">
        <f>E8/D8*100</f>
        <v>85.313707181390711</v>
      </c>
      <c r="H8" s="19" t="s">
        <v>153</v>
      </c>
      <c r="I8" s="19" t="s">
        <v>153</v>
      </c>
    </row>
    <row r="9" spans="1:9" ht="78" x14ac:dyDescent="0.3">
      <c r="A9" s="9" t="s">
        <v>89</v>
      </c>
      <c r="B9" s="12" t="s">
        <v>54</v>
      </c>
      <c r="C9" s="13">
        <v>169694177</v>
      </c>
      <c r="D9" s="13">
        <v>173262535</v>
      </c>
      <c r="E9" s="13">
        <v>168081935.19999999</v>
      </c>
      <c r="F9" s="7">
        <f t="shared" ref="F9:F75" si="1">E9/C9*100</f>
        <v>99.049913303742869</v>
      </c>
      <c r="G9" s="7">
        <f t="shared" ref="G9:G75" si="2">E9/D9*100</f>
        <v>97.009971140039013</v>
      </c>
      <c r="H9" s="18"/>
      <c r="I9" s="18"/>
    </row>
    <row r="10" spans="1:9" ht="85.8" customHeight="1" x14ac:dyDescent="0.3">
      <c r="A10" s="9" t="s">
        <v>18</v>
      </c>
      <c r="B10" s="12" t="s">
        <v>71</v>
      </c>
      <c r="C10" s="13">
        <v>323461777</v>
      </c>
      <c r="D10" s="13">
        <v>360099259</v>
      </c>
      <c r="E10" s="13">
        <v>340966864.18000001</v>
      </c>
      <c r="F10" s="7">
        <f t="shared" si="1"/>
        <v>105.41179466159922</v>
      </c>
      <c r="G10" s="7">
        <f t="shared" si="2"/>
        <v>94.686910805334364</v>
      </c>
      <c r="H10" s="18"/>
      <c r="I10" s="19" t="s">
        <v>153</v>
      </c>
    </row>
    <row r="11" spans="1:9" ht="187.2" x14ac:dyDescent="0.3">
      <c r="A11" s="9" t="s">
        <v>30</v>
      </c>
      <c r="B11" s="12" t="s">
        <v>87</v>
      </c>
      <c r="C11" s="13">
        <v>388349013.77999997</v>
      </c>
      <c r="D11" s="13">
        <v>353055575.12</v>
      </c>
      <c r="E11" s="13">
        <v>312033620.38</v>
      </c>
      <c r="F11" s="7">
        <f t="shared" si="1"/>
        <v>80.348760858902892</v>
      </c>
      <c r="G11" s="7">
        <f t="shared" si="2"/>
        <v>88.380878923649036</v>
      </c>
      <c r="H11" s="46" t="s">
        <v>181</v>
      </c>
      <c r="I11" s="47" t="s">
        <v>182</v>
      </c>
    </row>
    <row r="12" spans="1:9" ht="62.4" x14ac:dyDescent="0.3">
      <c r="A12" s="9" t="s">
        <v>80</v>
      </c>
      <c r="B12" s="12" t="s">
        <v>104</v>
      </c>
      <c r="C12" s="13">
        <v>149396805</v>
      </c>
      <c r="D12" s="13">
        <v>157708529</v>
      </c>
      <c r="E12" s="13">
        <v>151682353.47999999</v>
      </c>
      <c r="F12" s="7">
        <f t="shared" si="1"/>
        <v>101.52985097639804</v>
      </c>
      <c r="G12" s="7">
        <f t="shared" si="2"/>
        <v>96.178915903780947</v>
      </c>
      <c r="H12" s="18"/>
      <c r="I12" s="18"/>
    </row>
    <row r="13" spans="1:9" ht="46.8" x14ac:dyDescent="0.3">
      <c r="A13" s="9" t="s">
        <v>11</v>
      </c>
      <c r="B13" s="12" t="s">
        <v>117</v>
      </c>
      <c r="C13" s="13">
        <v>38454086</v>
      </c>
      <c r="D13" s="13">
        <v>44289186</v>
      </c>
      <c r="E13" s="13">
        <v>44236844.710000001</v>
      </c>
      <c r="F13" s="7">
        <f t="shared" si="1"/>
        <v>115.03808648578983</v>
      </c>
      <c r="G13" s="7">
        <f t="shared" si="2"/>
        <v>99.881819254930534</v>
      </c>
      <c r="H13" s="26" t="s">
        <v>171</v>
      </c>
      <c r="I13" s="18"/>
    </row>
    <row r="14" spans="1:9" s="27" customFormat="1" ht="31.2" x14ac:dyDescent="0.3">
      <c r="A14" s="9" t="s">
        <v>175</v>
      </c>
      <c r="B14" s="12" t="s">
        <v>176</v>
      </c>
      <c r="C14" s="13">
        <v>0</v>
      </c>
      <c r="D14" s="13">
        <v>594725624.73000002</v>
      </c>
      <c r="E14" s="13">
        <v>431537235.75</v>
      </c>
      <c r="F14" s="7"/>
      <c r="G14" s="7">
        <f t="shared" si="2"/>
        <v>72.560726796649121</v>
      </c>
      <c r="H14" s="26"/>
      <c r="I14" s="19" t="s">
        <v>153</v>
      </c>
    </row>
    <row r="15" spans="1:9" ht="124.8" x14ac:dyDescent="0.3">
      <c r="A15" s="9" t="s">
        <v>141</v>
      </c>
      <c r="B15" s="12" t="s">
        <v>122</v>
      </c>
      <c r="C15" s="13">
        <v>70000000</v>
      </c>
      <c r="D15" s="13">
        <v>178413639.09999999</v>
      </c>
      <c r="E15" s="13">
        <v>0</v>
      </c>
      <c r="F15" s="7">
        <f t="shared" si="1"/>
        <v>0</v>
      </c>
      <c r="G15" s="7">
        <f t="shared" si="2"/>
        <v>0</v>
      </c>
      <c r="H15" s="44" t="s">
        <v>154</v>
      </c>
      <c r="I15" s="44" t="s">
        <v>154</v>
      </c>
    </row>
    <row r="16" spans="1:9" ht="78" x14ac:dyDescent="0.3">
      <c r="A16" s="9" t="s">
        <v>97</v>
      </c>
      <c r="B16" s="12" t="s">
        <v>9</v>
      </c>
      <c r="C16" s="13">
        <v>2407810797.1599998</v>
      </c>
      <c r="D16" s="13">
        <v>1365798703.29</v>
      </c>
      <c r="E16" s="13">
        <v>722053399.23000002</v>
      </c>
      <c r="F16" s="7">
        <f t="shared" si="1"/>
        <v>29.987962512738054</v>
      </c>
      <c r="G16" s="7">
        <f t="shared" si="2"/>
        <v>52.866750970745834</v>
      </c>
      <c r="H16" s="19" t="s">
        <v>155</v>
      </c>
      <c r="I16" s="19" t="s">
        <v>167</v>
      </c>
    </row>
    <row r="17" spans="1:9" ht="18.75" customHeight="1" x14ac:dyDescent="0.3">
      <c r="A17" s="10" t="s">
        <v>130</v>
      </c>
      <c r="B17" s="11" t="s">
        <v>131</v>
      </c>
      <c r="C17" s="5">
        <f>C18+C19+C20</f>
        <v>190354876</v>
      </c>
      <c r="D17" s="5">
        <f t="shared" ref="D17:E17" si="3">D18+D19+D20</f>
        <v>5706537543.6199999</v>
      </c>
      <c r="E17" s="5">
        <f t="shared" si="3"/>
        <v>2794720878.5899997</v>
      </c>
      <c r="F17" s="6">
        <f t="shared" si="1"/>
        <v>1468.1635360840453</v>
      </c>
      <c r="G17" s="6">
        <f t="shared" si="2"/>
        <v>48.974020712691924</v>
      </c>
      <c r="H17" s="9"/>
      <c r="I17" s="19"/>
    </row>
    <row r="18" spans="1:9" ht="46.8" x14ac:dyDescent="0.3">
      <c r="A18" s="9" t="s">
        <v>128</v>
      </c>
      <c r="B18" s="12" t="s">
        <v>27</v>
      </c>
      <c r="C18" s="13">
        <v>31952500</v>
      </c>
      <c r="D18" s="13">
        <v>88806900</v>
      </c>
      <c r="E18" s="13">
        <v>88505053</v>
      </c>
      <c r="F18" s="7">
        <f t="shared" si="1"/>
        <v>276.98944683514594</v>
      </c>
      <c r="G18" s="7">
        <f t="shared" si="2"/>
        <v>99.660108617686234</v>
      </c>
      <c r="H18" s="19" t="s">
        <v>183</v>
      </c>
      <c r="I18" s="18"/>
    </row>
    <row r="19" spans="1:9" ht="78" x14ac:dyDescent="0.3">
      <c r="A19" s="9" t="s">
        <v>25</v>
      </c>
      <c r="B19" s="12" t="s">
        <v>48</v>
      </c>
      <c r="C19" s="25">
        <v>158402376</v>
      </c>
      <c r="D19" s="13">
        <v>209497943.62</v>
      </c>
      <c r="E19" s="13">
        <v>206317533.37</v>
      </c>
      <c r="F19" s="7">
        <f t="shared" si="1"/>
        <v>130.24901430140164</v>
      </c>
      <c r="G19" s="7">
        <f t="shared" si="2"/>
        <v>98.481889514023663</v>
      </c>
      <c r="H19" s="19" t="s">
        <v>184</v>
      </c>
      <c r="I19" s="18"/>
    </row>
    <row r="20" spans="1:9" s="27" customFormat="1" ht="31.2" x14ac:dyDescent="0.3">
      <c r="A20" s="9" t="s">
        <v>177</v>
      </c>
      <c r="B20" s="12" t="s">
        <v>178</v>
      </c>
      <c r="C20" s="13">
        <v>0</v>
      </c>
      <c r="D20" s="13">
        <v>5408232700</v>
      </c>
      <c r="E20" s="13">
        <v>2499898292.2199998</v>
      </c>
      <c r="F20" s="7"/>
      <c r="G20" s="7">
        <f t="shared" si="2"/>
        <v>46.223940996843567</v>
      </c>
      <c r="H20" s="18"/>
      <c r="I20" s="19" t="s">
        <v>153</v>
      </c>
    </row>
    <row r="21" spans="1:9" ht="46.8" x14ac:dyDescent="0.3">
      <c r="A21" s="10" t="s">
        <v>22</v>
      </c>
      <c r="B21" s="11" t="s">
        <v>103</v>
      </c>
      <c r="C21" s="5">
        <f>C23+C24+C25</f>
        <v>910484769</v>
      </c>
      <c r="D21" s="5">
        <f>D22+D23+D24+D25</f>
        <v>1116414486.1399999</v>
      </c>
      <c r="E21" s="5">
        <f>E22+E23+E24+E25</f>
        <v>1026544973.8099999</v>
      </c>
      <c r="F21" s="6">
        <f t="shared" si="1"/>
        <v>112.74707812382965</v>
      </c>
      <c r="G21" s="6">
        <f t="shared" si="2"/>
        <v>91.950166049822272</v>
      </c>
      <c r="H21" s="9"/>
      <c r="I21" s="19"/>
    </row>
    <row r="22" spans="1:9" s="27" customFormat="1" ht="46.8" x14ac:dyDescent="0.3">
      <c r="A22" s="9" t="s">
        <v>179</v>
      </c>
      <c r="B22" s="12" t="s">
        <v>180</v>
      </c>
      <c r="C22" s="13">
        <v>0</v>
      </c>
      <c r="D22" s="13">
        <v>106194864</v>
      </c>
      <c r="E22" s="13">
        <v>60719715.789999999</v>
      </c>
      <c r="F22" s="7"/>
      <c r="G22" s="7">
        <f t="shared" si="2"/>
        <v>57.17763882629955</v>
      </c>
      <c r="H22" s="42"/>
      <c r="I22" s="19" t="s">
        <v>185</v>
      </c>
    </row>
    <row r="23" spans="1:9" ht="62.4" x14ac:dyDescent="0.3">
      <c r="A23" s="9" t="s">
        <v>166</v>
      </c>
      <c r="B23" s="12" t="s">
        <v>51</v>
      </c>
      <c r="C23" s="13">
        <v>689446981</v>
      </c>
      <c r="D23" s="13">
        <v>736264446</v>
      </c>
      <c r="E23" s="13">
        <v>722853685.58000004</v>
      </c>
      <c r="F23" s="7">
        <f t="shared" si="1"/>
        <v>104.84543489211393</v>
      </c>
      <c r="G23" s="7">
        <f t="shared" si="2"/>
        <v>98.178540265952222</v>
      </c>
      <c r="H23" s="18"/>
      <c r="I23" s="18"/>
    </row>
    <row r="24" spans="1:9" ht="20.399999999999999" customHeight="1" x14ac:dyDescent="0.3">
      <c r="A24" s="9" t="s">
        <v>84</v>
      </c>
      <c r="B24" s="12" t="s">
        <v>69</v>
      </c>
      <c r="C24" s="13">
        <v>2200000</v>
      </c>
      <c r="D24" s="13">
        <v>2200000</v>
      </c>
      <c r="E24" s="13">
        <v>2200000</v>
      </c>
      <c r="F24" s="7">
        <f t="shared" si="1"/>
        <v>100</v>
      </c>
      <c r="G24" s="7">
        <f t="shared" si="2"/>
        <v>100</v>
      </c>
      <c r="H24" s="18"/>
      <c r="I24" s="18"/>
    </row>
    <row r="25" spans="1:9" ht="78" x14ac:dyDescent="0.3">
      <c r="A25" s="9" t="s">
        <v>113</v>
      </c>
      <c r="B25" s="12" t="s">
        <v>111</v>
      </c>
      <c r="C25" s="13">
        <v>218837788</v>
      </c>
      <c r="D25" s="13">
        <v>271755176.13999999</v>
      </c>
      <c r="E25" s="13">
        <v>240771572.44</v>
      </c>
      <c r="F25" s="7">
        <f t="shared" si="1"/>
        <v>110.02285055083814</v>
      </c>
      <c r="G25" s="7">
        <f t="shared" si="2"/>
        <v>88.59870706417081</v>
      </c>
      <c r="H25" s="24" t="s">
        <v>168</v>
      </c>
      <c r="I25" s="19" t="s">
        <v>185</v>
      </c>
    </row>
    <row r="26" spans="1:9" ht="15.6" x14ac:dyDescent="0.3">
      <c r="A26" s="10" t="s">
        <v>132</v>
      </c>
      <c r="B26" s="11" t="s">
        <v>73</v>
      </c>
      <c r="C26" s="5">
        <f>C27+C28+C29+C30+C31+C32+C33+C34+C35+C36</f>
        <v>21998919718.560001</v>
      </c>
      <c r="D26" s="5">
        <f>D27+D28+D29+D30+D31+D32+D33+D34+D35+D36</f>
        <v>28922978598.350002</v>
      </c>
      <c r="E26" s="5">
        <f>E27+E28+E29+E30+E31+E32+E33+E34+E35+E36</f>
        <v>27913535040.41</v>
      </c>
      <c r="F26" s="6">
        <f t="shared" si="1"/>
        <v>126.88593529826817</v>
      </c>
      <c r="G26" s="6">
        <f t="shared" si="2"/>
        <v>96.509890727514531</v>
      </c>
      <c r="H26" s="9"/>
      <c r="I26" s="19"/>
    </row>
    <row r="27" spans="1:9" ht="109.2" x14ac:dyDescent="0.3">
      <c r="A27" s="9" t="s">
        <v>108</v>
      </c>
      <c r="B27" s="12" t="s">
        <v>85</v>
      </c>
      <c r="C27" s="13">
        <v>289296186</v>
      </c>
      <c r="D27" s="13">
        <v>330516851.16000003</v>
      </c>
      <c r="E27" s="13">
        <v>316080054.36000001</v>
      </c>
      <c r="F27" s="7">
        <f t="shared" si="1"/>
        <v>109.25828602524335</v>
      </c>
      <c r="G27" s="7">
        <f t="shared" si="2"/>
        <v>95.632054235863663</v>
      </c>
      <c r="H27" s="19" t="s">
        <v>186</v>
      </c>
      <c r="I27" s="18"/>
    </row>
    <row r="28" spans="1:9" ht="31.2" x14ac:dyDescent="0.3">
      <c r="A28" s="9" t="s">
        <v>38</v>
      </c>
      <c r="B28" s="12" t="s">
        <v>140</v>
      </c>
      <c r="C28" s="13">
        <v>200000</v>
      </c>
      <c r="D28" s="13">
        <v>200000</v>
      </c>
      <c r="E28" s="13">
        <v>200000</v>
      </c>
      <c r="F28" s="7">
        <f t="shared" si="1"/>
        <v>100</v>
      </c>
      <c r="G28" s="7">
        <f t="shared" si="2"/>
        <v>100</v>
      </c>
      <c r="H28" s="18"/>
      <c r="I28" s="18"/>
    </row>
    <row r="29" spans="1:9" ht="202.8" x14ac:dyDescent="0.3">
      <c r="A29" s="9" t="s">
        <v>56</v>
      </c>
      <c r="B29" s="12" t="s">
        <v>2</v>
      </c>
      <c r="C29" s="13">
        <v>9862793419.7000008</v>
      </c>
      <c r="D29" s="13">
        <v>11832814526.91</v>
      </c>
      <c r="E29" s="13">
        <v>11764339555.17</v>
      </c>
      <c r="F29" s="7">
        <f t="shared" si="1"/>
        <v>119.27999558088523</v>
      </c>
      <c r="G29" s="7">
        <f t="shared" si="2"/>
        <v>99.421312895725052</v>
      </c>
      <c r="H29" s="48" t="s">
        <v>187</v>
      </c>
      <c r="I29" s="18"/>
    </row>
    <row r="30" spans="1:9" ht="312" x14ac:dyDescent="0.3">
      <c r="A30" s="9" t="s">
        <v>95</v>
      </c>
      <c r="B30" s="12" t="s">
        <v>16</v>
      </c>
      <c r="C30" s="13">
        <v>85048790.939999998</v>
      </c>
      <c r="D30" s="13">
        <v>59737516.520000003</v>
      </c>
      <c r="E30" s="13">
        <v>33232991.559999999</v>
      </c>
      <c r="F30" s="7">
        <f t="shared" si="1"/>
        <v>39.075207528164775</v>
      </c>
      <c r="G30" s="7">
        <f t="shared" si="2"/>
        <v>55.631692604552221</v>
      </c>
      <c r="H30" s="19" t="s">
        <v>188</v>
      </c>
      <c r="I30" s="49" t="s">
        <v>189</v>
      </c>
    </row>
    <row r="31" spans="1:9" ht="21" customHeight="1" x14ac:dyDescent="0.3">
      <c r="A31" s="9" t="s">
        <v>118</v>
      </c>
      <c r="B31" s="12" t="s">
        <v>37</v>
      </c>
      <c r="C31" s="13">
        <v>661295586</v>
      </c>
      <c r="D31" s="13">
        <v>663665397.5</v>
      </c>
      <c r="E31" s="13">
        <v>661147375.05999994</v>
      </c>
      <c r="F31" s="7">
        <f t="shared" si="1"/>
        <v>99.977587792337076</v>
      </c>
      <c r="G31" s="7">
        <f t="shared" si="2"/>
        <v>99.620588560216433</v>
      </c>
      <c r="H31" s="18"/>
      <c r="I31" s="18"/>
    </row>
    <row r="32" spans="1:9" ht="171.6" x14ac:dyDescent="0.3">
      <c r="A32" s="9" t="s">
        <v>35</v>
      </c>
      <c r="B32" s="12" t="s">
        <v>55</v>
      </c>
      <c r="C32" s="13">
        <v>2525889471</v>
      </c>
      <c r="D32" s="13">
        <v>4394248387.9700003</v>
      </c>
      <c r="E32" s="13">
        <v>4217527250.8000002</v>
      </c>
      <c r="F32" s="7">
        <f t="shared" si="1"/>
        <v>166.97196370711663</v>
      </c>
      <c r="G32" s="7">
        <f t="shared" si="2"/>
        <v>95.978353484664098</v>
      </c>
      <c r="H32" s="50" t="s">
        <v>190</v>
      </c>
      <c r="I32" s="18"/>
    </row>
    <row r="33" spans="1:9" ht="202.8" x14ac:dyDescent="0.3">
      <c r="A33" s="9" t="s">
        <v>124</v>
      </c>
      <c r="B33" s="12" t="s">
        <v>66</v>
      </c>
      <c r="C33" s="13">
        <v>7941600016.21</v>
      </c>
      <c r="D33" s="13">
        <v>10846106067.23</v>
      </c>
      <c r="E33" s="13">
        <v>10154131032.07</v>
      </c>
      <c r="F33" s="7">
        <f t="shared" si="1"/>
        <v>127.86001575682344</v>
      </c>
      <c r="G33" s="7">
        <f t="shared" si="2"/>
        <v>93.620060223726682</v>
      </c>
      <c r="H33" s="51" t="s">
        <v>191</v>
      </c>
      <c r="I33" s="19" t="s">
        <v>192</v>
      </c>
    </row>
    <row r="34" spans="1:9" ht="64.8" customHeight="1" x14ac:dyDescent="0.3">
      <c r="A34" s="9" t="s">
        <v>29</v>
      </c>
      <c r="B34" s="12" t="s">
        <v>23</v>
      </c>
      <c r="C34" s="13">
        <v>53447214</v>
      </c>
      <c r="D34" s="13">
        <v>64087214</v>
      </c>
      <c r="E34" s="13">
        <v>62753510.93</v>
      </c>
      <c r="F34" s="7">
        <f t="shared" si="1"/>
        <v>117.41212728132098</v>
      </c>
      <c r="G34" s="7">
        <f t="shared" si="2"/>
        <v>97.918924873220419</v>
      </c>
      <c r="H34" s="51" t="s">
        <v>193</v>
      </c>
      <c r="I34" s="18"/>
    </row>
    <row r="35" spans="1:9" s="15" customFormat="1" ht="33" customHeight="1" x14ac:dyDescent="0.3">
      <c r="A35" s="9" t="s">
        <v>151</v>
      </c>
      <c r="B35" s="12" t="s">
        <v>152</v>
      </c>
      <c r="C35" s="13">
        <v>99000</v>
      </c>
      <c r="D35" s="13">
        <v>99000</v>
      </c>
      <c r="E35" s="13">
        <v>99000</v>
      </c>
      <c r="F35" s="7">
        <f t="shared" si="1"/>
        <v>100</v>
      </c>
      <c r="G35" s="7">
        <f t="shared" si="2"/>
        <v>100</v>
      </c>
      <c r="H35" s="18"/>
      <c r="I35" s="18"/>
    </row>
    <row r="36" spans="1:9" ht="218.4" x14ac:dyDescent="0.3">
      <c r="A36" s="9" t="s">
        <v>10</v>
      </c>
      <c r="B36" s="12" t="s">
        <v>57</v>
      </c>
      <c r="C36" s="13">
        <v>579250034.71000004</v>
      </c>
      <c r="D36" s="13">
        <v>731503637.05999994</v>
      </c>
      <c r="E36" s="13">
        <v>704024270.46000004</v>
      </c>
      <c r="F36" s="7">
        <f t="shared" si="1"/>
        <v>121.54065226987305</v>
      </c>
      <c r="G36" s="7">
        <f t="shared" si="2"/>
        <v>96.243440878784597</v>
      </c>
      <c r="H36" s="51" t="s">
        <v>194</v>
      </c>
      <c r="I36" s="18"/>
    </row>
    <row r="37" spans="1:9" ht="31.2" x14ac:dyDescent="0.3">
      <c r="A37" s="10" t="s">
        <v>129</v>
      </c>
      <c r="B37" s="11" t="s">
        <v>45</v>
      </c>
      <c r="C37" s="5">
        <f>C38+C39+C40+C41</f>
        <v>1908040561.5000002</v>
      </c>
      <c r="D37" s="5">
        <f>D38+D39+D40+D41</f>
        <v>3684598505.04</v>
      </c>
      <c r="E37" s="5">
        <f>E38+E39+E40+E41</f>
        <v>2318402657.52</v>
      </c>
      <c r="F37" s="6">
        <f t="shared" si="1"/>
        <v>121.50699017097388</v>
      </c>
      <c r="G37" s="6">
        <f t="shared" si="2"/>
        <v>62.921445968909751</v>
      </c>
      <c r="H37" s="9"/>
      <c r="I37" s="19"/>
    </row>
    <row r="38" spans="1:9" ht="220.2" customHeight="1" x14ac:dyDescent="0.3">
      <c r="A38" s="9" t="s">
        <v>8</v>
      </c>
      <c r="B38" s="12" t="s">
        <v>63</v>
      </c>
      <c r="C38" s="13">
        <v>154857582.94999999</v>
      </c>
      <c r="D38" s="13">
        <v>1020594519.88</v>
      </c>
      <c r="E38" s="13">
        <v>299199222.88999999</v>
      </c>
      <c r="F38" s="7">
        <f t="shared" si="1"/>
        <v>193.20928119264568</v>
      </c>
      <c r="G38" s="7">
        <f t="shared" si="2"/>
        <v>29.316169846295022</v>
      </c>
      <c r="H38" s="43" t="s">
        <v>195</v>
      </c>
      <c r="I38" s="52" t="s">
        <v>196</v>
      </c>
    </row>
    <row r="39" spans="1:9" ht="218.4" x14ac:dyDescent="0.3">
      <c r="A39" s="9" t="s">
        <v>49</v>
      </c>
      <c r="B39" s="12" t="s">
        <v>77</v>
      </c>
      <c r="C39" s="13">
        <v>1023748219.7</v>
      </c>
      <c r="D39" s="13">
        <v>1734978628.72</v>
      </c>
      <c r="E39" s="13">
        <v>1161872413.22</v>
      </c>
      <c r="F39" s="7">
        <f t="shared" si="1"/>
        <v>113.49200817760405</v>
      </c>
      <c r="G39" s="7">
        <f t="shared" si="2"/>
        <v>66.967534584399147</v>
      </c>
      <c r="H39" s="52" t="s">
        <v>197</v>
      </c>
      <c r="I39" s="19" t="s">
        <v>218</v>
      </c>
    </row>
    <row r="40" spans="1:9" ht="19.2" customHeight="1" x14ac:dyDescent="0.3">
      <c r="A40" s="9" t="s">
        <v>59</v>
      </c>
      <c r="B40" s="12" t="s">
        <v>91</v>
      </c>
      <c r="C40" s="13">
        <v>329215397.41000003</v>
      </c>
      <c r="D40" s="13">
        <v>329215397.41000003</v>
      </c>
      <c r="E40" s="13">
        <v>329209542.13999999</v>
      </c>
      <c r="F40" s="7">
        <f t="shared" si="1"/>
        <v>99.99822144709934</v>
      </c>
      <c r="G40" s="7">
        <f t="shared" si="2"/>
        <v>99.99822144709934</v>
      </c>
      <c r="H40" s="18"/>
      <c r="I40" s="18"/>
    </row>
    <row r="41" spans="1:9" ht="101.4" customHeight="1" x14ac:dyDescent="0.3">
      <c r="A41" s="9" t="s">
        <v>3</v>
      </c>
      <c r="B41" s="12" t="s">
        <v>126</v>
      </c>
      <c r="C41" s="13">
        <v>400219361.44</v>
      </c>
      <c r="D41" s="13">
        <v>599809959.02999997</v>
      </c>
      <c r="E41" s="13">
        <v>528121479.26999998</v>
      </c>
      <c r="F41" s="7">
        <f t="shared" si="1"/>
        <v>131.95800357329159</v>
      </c>
      <c r="G41" s="7">
        <f t="shared" si="2"/>
        <v>88.048134466467829</v>
      </c>
      <c r="H41" s="23" t="s">
        <v>198</v>
      </c>
      <c r="I41" s="23" t="s">
        <v>199</v>
      </c>
    </row>
    <row r="42" spans="1:9" ht="15.6" x14ac:dyDescent="0.3">
      <c r="A42" s="10" t="s">
        <v>139</v>
      </c>
      <c r="B42" s="11" t="s">
        <v>17</v>
      </c>
      <c r="C42" s="5">
        <f>C43+C44+C45+C46</f>
        <v>24047699.559999999</v>
      </c>
      <c r="D42" s="5">
        <f t="shared" ref="D42:E42" si="4">D43+D44+D45+D46</f>
        <v>127795223</v>
      </c>
      <c r="E42" s="5">
        <f t="shared" si="4"/>
        <v>127598812.07000001</v>
      </c>
      <c r="F42" s="6">
        <f t="shared" si="1"/>
        <v>530.60714498547247</v>
      </c>
      <c r="G42" s="6">
        <f t="shared" si="2"/>
        <v>99.846308081484409</v>
      </c>
      <c r="H42" s="9"/>
      <c r="I42" s="19"/>
    </row>
    <row r="43" spans="1:9" s="22" customFormat="1" ht="113.4" customHeight="1" x14ac:dyDescent="0.3">
      <c r="A43" s="9" t="s">
        <v>159</v>
      </c>
      <c r="B43" s="12" t="s">
        <v>158</v>
      </c>
      <c r="C43" s="13">
        <v>500000</v>
      </c>
      <c r="D43" s="13">
        <v>500000</v>
      </c>
      <c r="E43" s="13">
        <v>427337.14</v>
      </c>
      <c r="F43" s="7">
        <f t="shared" si="1"/>
        <v>85.467427999999998</v>
      </c>
      <c r="G43" s="7">
        <f t="shared" si="2"/>
        <v>85.467427999999998</v>
      </c>
      <c r="H43" s="52" t="s">
        <v>219</v>
      </c>
      <c r="I43" s="52" t="s">
        <v>219</v>
      </c>
    </row>
    <row r="44" spans="1:9" ht="31.2" x14ac:dyDescent="0.3">
      <c r="A44" s="9" t="s">
        <v>50</v>
      </c>
      <c r="B44" s="12" t="s">
        <v>67</v>
      </c>
      <c r="C44" s="13">
        <v>59700</v>
      </c>
      <c r="D44" s="13">
        <v>59700</v>
      </c>
      <c r="E44" s="13">
        <v>59700</v>
      </c>
      <c r="F44" s="7">
        <f t="shared" si="1"/>
        <v>100</v>
      </c>
      <c r="G44" s="7">
        <f t="shared" si="2"/>
        <v>100</v>
      </c>
      <c r="H44" s="18"/>
      <c r="I44" s="18"/>
    </row>
    <row r="45" spans="1:9" ht="31.2" x14ac:dyDescent="0.3">
      <c r="A45" s="9" t="s">
        <v>110</v>
      </c>
      <c r="B45" s="12" t="s">
        <v>81</v>
      </c>
      <c r="C45" s="13">
        <v>1300000</v>
      </c>
      <c r="D45" s="13">
        <v>1259900</v>
      </c>
      <c r="E45" s="13">
        <v>1259900</v>
      </c>
      <c r="F45" s="7">
        <f t="shared" si="1"/>
        <v>96.91538461538461</v>
      </c>
      <c r="G45" s="7">
        <f t="shared" si="2"/>
        <v>100</v>
      </c>
      <c r="H45" s="18"/>
      <c r="I45" s="18"/>
    </row>
    <row r="46" spans="1:9" ht="78" x14ac:dyDescent="0.3">
      <c r="A46" s="9" t="s">
        <v>12</v>
      </c>
      <c r="B46" s="12" t="s">
        <v>96</v>
      </c>
      <c r="C46" s="13">
        <v>22187999.559999999</v>
      </c>
      <c r="D46" s="13">
        <v>125975623</v>
      </c>
      <c r="E46" s="13">
        <v>125851874.93000001</v>
      </c>
      <c r="F46" s="7">
        <f t="shared" si="1"/>
        <v>567.20694711425358</v>
      </c>
      <c r="G46" s="7">
        <f t="shared" si="2"/>
        <v>99.901768241304907</v>
      </c>
      <c r="H46" s="19" t="s">
        <v>200</v>
      </c>
      <c r="I46" s="18"/>
    </row>
    <row r="47" spans="1:9" ht="19.5" customHeight="1" x14ac:dyDescent="0.3">
      <c r="A47" s="10" t="s">
        <v>137</v>
      </c>
      <c r="B47" s="11" t="s">
        <v>138</v>
      </c>
      <c r="C47" s="5">
        <f>C48+C49+C50+C51+C52+C53+C54</f>
        <v>17501413409.650002</v>
      </c>
      <c r="D47" s="5">
        <f>D48+D49+D50+D51+D52+D53+D54</f>
        <v>20379744428.630001</v>
      </c>
      <c r="E47" s="5">
        <f>E48+E49+E50+E51+E52+E53+E54</f>
        <v>20027942696.66</v>
      </c>
      <c r="F47" s="6">
        <f t="shared" si="1"/>
        <v>114.43614425802267</v>
      </c>
      <c r="G47" s="6">
        <f t="shared" si="2"/>
        <v>98.273767695164111</v>
      </c>
      <c r="H47" s="9"/>
      <c r="I47" s="19"/>
    </row>
    <row r="48" spans="1:9" ht="78" x14ac:dyDescent="0.3">
      <c r="A48" s="9" t="s">
        <v>105</v>
      </c>
      <c r="B48" s="12" t="s">
        <v>5</v>
      </c>
      <c r="C48" s="13">
        <v>151045725.69999999</v>
      </c>
      <c r="D48" s="13">
        <v>362420102.91000003</v>
      </c>
      <c r="E48" s="13">
        <v>274535011.04000002</v>
      </c>
      <c r="F48" s="7">
        <f t="shared" si="1"/>
        <v>181.7562263133938</v>
      </c>
      <c r="G48" s="7">
        <f t="shared" si="2"/>
        <v>75.750491994141782</v>
      </c>
      <c r="H48" s="19" t="s">
        <v>201</v>
      </c>
      <c r="I48" s="19" t="s">
        <v>202</v>
      </c>
    </row>
    <row r="49" spans="1:9" ht="78" x14ac:dyDescent="0.3">
      <c r="A49" s="9" t="s">
        <v>83</v>
      </c>
      <c r="B49" s="12" t="s">
        <v>21</v>
      </c>
      <c r="C49" s="13">
        <v>2994224865.27</v>
      </c>
      <c r="D49" s="13">
        <v>4774818384.5900002</v>
      </c>
      <c r="E49" s="13">
        <v>4578877176.5600004</v>
      </c>
      <c r="F49" s="7">
        <f t="shared" si="1"/>
        <v>152.9236240627875</v>
      </c>
      <c r="G49" s="7">
        <f t="shared" si="2"/>
        <v>95.896363123205475</v>
      </c>
      <c r="H49" s="19" t="s">
        <v>203</v>
      </c>
      <c r="I49" s="18"/>
    </row>
    <row r="50" spans="1:9" ht="20.399999999999999" customHeight="1" x14ac:dyDescent="0.3">
      <c r="A50" s="9" t="s">
        <v>148</v>
      </c>
      <c r="B50" s="12" t="s">
        <v>36</v>
      </c>
      <c r="C50" s="13">
        <v>479977650.08999997</v>
      </c>
      <c r="D50" s="13">
        <v>492093983.37</v>
      </c>
      <c r="E50" s="13">
        <v>491543900.81999999</v>
      </c>
      <c r="F50" s="7">
        <f t="shared" si="1"/>
        <v>102.40974777217882</v>
      </c>
      <c r="G50" s="7">
        <f t="shared" si="2"/>
        <v>99.88821595699406</v>
      </c>
      <c r="H50" s="18"/>
      <c r="I50" s="18"/>
    </row>
    <row r="51" spans="1:9" ht="46.8" x14ac:dyDescent="0.3">
      <c r="A51" s="9" t="s">
        <v>19</v>
      </c>
      <c r="B51" s="12" t="s">
        <v>53</v>
      </c>
      <c r="C51" s="13">
        <v>2100448538.04</v>
      </c>
      <c r="D51" s="13">
        <v>2282690959.79</v>
      </c>
      <c r="E51" s="13">
        <v>2280581505.04</v>
      </c>
      <c r="F51" s="7">
        <f t="shared" si="1"/>
        <v>108.57592860466309</v>
      </c>
      <c r="G51" s="7">
        <f t="shared" si="2"/>
        <v>99.90758912234908</v>
      </c>
      <c r="H51" s="19" t="s">
        <v>169</v>
      </c>
      <c r="I51" s="18"/>
    </row>
    <row r="52" spans="1:9" ht="46.8" x14ac:dyDescent="0.3">
      <c r="A52" s="9" t="s">
        <v>43</v>
      </c>
      <c r="B52" s="12" t="s">
        <v>70</v>
      </c>
      <c r="C52" s="13">
        <v>55054748</v>
      </c>
      <c r="D52" s="13">
        <v>56763353.960000001</v>
      </c>
      <c r="E52" s="13">
        <v>56745505.810000002</v>
      </c>
      <c r="F52" s="7">
        <f t="shared" si="1"/>
        <v>103.07104813194314</v>
      </c>
      <c r="G52" s="7">
        <f t="shared" si="2"/>
        <v>99.968556914356085</v>
      </c>
      <c r="H52" s="18"/>
      <c r="I52" s="18"/>
    </row>
    <row r="53" spans="1:9" ht="46.8" x14ac:dyDescent="0.3">
      <c r="A53" s="9" t="s">
        <v>157</v>
      </c>
      <c r="B53" s="12" t="s">
        <v>99</v>
      </c>
      <c r="C53" s="13">
        <v>328572103</v>
      </c>
      <c r="D53" s="13">
        <v>361717473.97000003</v>
      </c>
      <c r="E53" s="13">
        <v>336840477.88999999</v>
      </c>
      <c r="F53" s="7">
        <f t="shared" si="1"/>
        <v>102.51645675774246</v>
      </c>
      <c r="G53" s="7">
        <f t="shared" si="2"/>
        <v>93.122534057598969</v>
      </c>
      <c r="H53" s="18"/>
      <c r="I53" s="19" t="s">
        <v>185</v>
      </c>
    </row>
    <row r="54" spans="1:9" ht="21" customHeight="1" x14ac:dyDescent="0.3">
      <c r="A54" s="9" t="s">
        <v>39</v>
      </c>
      <c r="B54" s="12" t="s">
        <v>135</v>
      </c>
      <c r="C54" s="13">
        <v>11392089779.549999</v>
      </c>
      <c r="D54" s="13">
        <v>12049240170.040001</v>
      </c>
      <c r="E54" s="13">
        <v>12008819119.5</v>
      </c>
      <c r="F54" s="7">
        <f t="shared" si="1"/>
        <v>105.41366291772994</v>
      </c>
      <c r="G54" s="7">
        <f t="shared" si="2"/>
        <v>99.664534443918669</v>
      </c>
      <c r="H54" s="18"/>
      <c r="I54" s="18"/>
    </row>
    <row r="55" spans="1:9" ht="19.5" customHeight="1" x14ac:dyDescent="0.3">
      <c r="A55" s="10" t="s">
        <v>34</v>
      </c>
      <c r="B55" s="11" t="s">
        <v>109</v>
      </c>
      <c r="C55" s="5">
        <f>C56+C57</f>
        <v>963103127</v>
      </c>
      <c r="D55" s="5">
        <f>D56+D57</f>
        <v>1030355714.1999999</v>
      </c>
      <c r="E55" s="5">
        <f>E56+E57</f>
        <v>984459026.17999995</v>
      </c>
      <c r="F55" s="6">
        <f t="shared" si="1"/>
        <v>102.21740523743517</v>
      </c>
      <c r="G55" s="6">
        <f t="shared" si="2"/>
        <v>95.545549232418665</v>
      </c>
      <c r="H55" s="9"/>
      <c r="I55" s="19"/>
    </row>
    <row r="56" spans="1:9" ht="21" customHeight="1" x14ac:dyDescent="0.3">
      <c r="A56" s="9" t="s">
        <v>72</v>
      </c>
      <c r="B56" s="12" t="s">
        <v>125</v>
      </c>
      <c r="C56" s="13">
        <v>922614414</v>
      </c>
      <c r="D56" s="13">
        <v>985349405.76999998</v>
      </c>
      <c r="E56" s="13">
        <v>939603358.53999996</v>
      </c>
      <c r="F56" s="7">
        <f t="shared" si="1"/>
        <v>101.84139162386856</v>
      </c>
      <c r="G56" s="7">
        <f t="shared" si="2"/>
        <v>95.357378107489509</v>
      </c>
      <c r="H56" s="18"/>
      <c r="I56" s="18"/>
    </row>
    <row r="57" spans="1:9" ht="62.4" x14ac:dyDescent="0.3">
      <c r="A57" s="9" t="s">
        <v>60</v>
      </c>
      <c r="B57" s="12" t="s">
        <v>26</v>
      </c>
      <c r="C57" s="13">
        <v>40488713</v>
      </c>
      <c r="D57" s="13">
        <v>45006308.43</v>
      </c>
      <c r="E57" s="13">
        <v>44855667.640000001</v>
      </c>
      <c r="F57" s="7">
        <f t="shared" si="1"/>
        <v>110.78560990565445</v>
      </c>
      <c r="G57" s="7">
        <f t="shared" si="2"/>
        <v>99.665289611045765</v>
      </c>
      <c r="H57" s="19" t="s">
        <v>170</v>
      </c>
      <c r="I57" s="18"/>
    </row>
    <row r="58" spans="1:9" ht="15.6" x14ac:dyDescent="0.3">
      <c r="A58" s="10" t="s">
        <v>58</v>
      </c>
      <c r="B58" s="11" t="s">
        <v>79</v>
      </c>
      <c r="C58" s="5">
        <f>C59+C60+C61+C62+C63+C64</f>
        <v>7610631524.5600004</v>
      </c>
      <c r="D58" s="5">
        <f>D59+D60+D61+D62+D63+D64</f>
        <v>10026991637.5</v>
      </c>
      <c r="E58" s="5">
        <f>E59+E60+E61+E62+E63+E64</f>
        <v>9438031798.7399998</v>
      </c>
      <c r="F58" s="6">
        <f t="shared" si="1"/>
        <v>124.01115161446012</v>
      </c>
      <c r="G58" s="6">
        <f t="shared" si="2"/>
        <v>94.126255809794969</v>
      </c>
      <c r="H58" s="9"/>
      <c r="I58" s="19"/>
    </row>
    <row r="59" spans="1:9" s="2" customFormat="1" ht="280.8" x14ac:dyDescent="0.3">
      <c r="A59" s="9" t="s">
        <v>47</v>
      </c>
      <c r="B59" s="12" t="s">
        <v>101</v>
      </c>
      <c r="C59" s="13">
        <v>4029752277.27</v>
      </c>
      <c r="D59" s="13">
        <v>5342605516.4700003</v>
      </c>
      <c r="E59" s="13">
        <v>4972376645.2299995</v>
      </c>
      <c r="F59" s="7">
        <f t="shared" si="1"/>
        <v>123.39162070276417</v>
      </c>
      <c r="G59" s="7">
        <f t="shared" si="2"/>
        <v>93.070256261693444</v>
      </c>
      <c r="H59" s="20" t="s">
        <v>204</v>
      </c>
      <c r="I59" s="19" t="s">
        <v>205</v>
      </c>
    </row>
    <row r="60" spans="1:9" s="8" customFormat="1" ht="124.8" x14ac:dyDescent="0.3">
      <c r="A60" s="9" t="s">
        <v>88</v>
      </c>
      <c r="B60" s="12" t="s">
        <v>114</v>
      </c>
      <c r="C60" s="13">
        <v>2726798132.1599998</v>
      </c>
      <c r="D60" s="13">
        <v>3646350426.3200002</v>
      </c>
      <c r="E60" s="13">
        <v>3439307392.4000001</v>
      </c>
      <c r="F60" s="7">
        <f t="shared" si="1"/>
        <v>126.12988661817788</v>
      </c>
      <c r="G60" s="7">
        <f t="shared" si="2"/>
        <v>94.321910685667319</v>
      </c>
      <c r="H60" s="20" t="s">
        <v>206</v>
      </c>
      <c r="I60" s="20" t="s">
        <v>207</v>
      </c>
    </row>
    <row r="61" spans="1:9" ht="78" x14ac:dyDescent="0.3">
      <c r="A61" s="9" t="s">
        <v>93</v>
      </c>
      <c r="B61" s="12" t="s">
        <v>0</v>
      </c>
      <c r="C61" s="13">
        <v>98262519.340000004</v>
      </c>
      <c r="D61" s="13">
        <v>105880427.48999999</v>
      </c>
      <c r="E61" s="13">
        <v>98107327.489999995</v>
      </c>
      <c r="F61" s="7">
        <f t="shared" si="1"/>
        <v>99.8420640432971</v>
      </c>
      <c r="G61" s="7">
        <f t="shared" si="2"/>
        <v>92.658605386973775</v>
      </c>
      <c r="H61" s="18"/>
      <c r="I61" s="20" t="s">
        <v>208</v>
      </c>
    </row>
    <row r="62" spans="1:9" ht="21" customHeight="1" x14ac:dyDescent="0.3">
      <c r="A62" s="9" t="s">
        <v>120</v>
      </c>
      <c r="B62" s="12" t="s">
        <v>14</v>
      </c>
      <c r="C62" s="13">
        <v>104652834.04000001</v>
      </c>
      <c r="D62" s="13">
        <v>103754837.15000001</v>
      </c>
      <c r="E62" s="13">
        <v>103754837.15000001</v>
      </c>
      <c r="F62" s="7">
        <f t="shared" si="1"/>
        <v>99.141927786058076</v>
      </c>
      <c r="G62" s="7">
        <f t="shared" si="2"/>
        <v>100</v>
      </c>
      <c r="H62" s="18"/>
      <c r="I62" s="18"/>
    </row>
    <row r="63" spans="1:9" ht="93.6" x14ac:dyDescent="0.3">
      <c r="A63" s="9" t="s">
        <v>4</v>
      </c>
      <c r="B63" s="12" t="s">
        <v>31</v>
      </c>
      <c r="C63" s="13">
        <v>174074257.49000001</v>
      </c>
      <c r="D63" s="13">
        <v>213614659.44</v>
      </c>
      <c r="E63" s="13">
        <v>213614659.44</v>
      </c>
      <c r="F63" s="7">
        <f t="shared" si="1"/>
        <v>122.71467505887334</v>
      </c>
      <c r="G63" s="7">
        <f t="shared" si="2"/>
        <v>100</v>
      </c>
      <c r="H63" s="21" t="s">
        <v>220</v>
      </c>
      <c r="I63" s="18"/>
    </row>
    <row r="64" spans="1:9" ht="344.4" customHeight="1" x14ac:dyDescent="0.3">
      <c r="A64" s="9" t="s">
        <v>46</v>
      </c>
      <c r="B64" s="12" t="s">
        <v>76</v>
      </c>
      <c r="C64" s="13">
        <v>477091504.25999999</v>
      </c>
      <c r="D64" s="13">
        <v>614785770.63</v>
      </c>
      <c r="E64" s="13">
        <v>610870937.02999997</v>
      </c>
      <c r="F64" s="7">
        <f t="shared" si="1"/>
        <v>128.04062356497013</v>
      </c>
      <c r="G64" s="7">
        <f t="shared" si="2"/>
        <v>99.363219874788527</v>
      </c>
      <c r="H64" s="45" t="s">
        <v>209</v>
      </c>
      <c r="I64" s="18"/>
    </row>
    <row r="65" spans="1:9" ht="19.5" customHeight="1" x14ac:dyDescent="0.3">
      <c r="A65" s="10" t="s">
        <v>61</v>
      </c>
      <c r="B65" s="11" t="s">
        <v>13</v>
      </c>
      <c r="C65" s="5">
        <f>C66+C67+C68+C69+C70</f>
        <v>19291021698.209999</v>
      </c>
      <c r="D65" s="5">
        <f>D66+D67+D68+D69+D70</f>
        <v>20953344122.790001</v>
      </c>
      <c r="E65" s="5">
        <f>E66+E67+E68+E69+E70</f>
        <v>20389755583.049999</v>
      </c>
      <c r="F65" s="6">
        <f t="shared" si="1"/>
        <v>105.6955712456741</v>
      </c>
      <c r="G65" s="6">
        <f t="shared" si="2"/>
        <v>97.310269251355379</v>
      </c>
      <c r="H65" s="9"/>
      <c r="I65" s="19"/>
    </row>
    <row r="66" spans="1:9" s="1" customFormat="1" ht="37.799999999999997" customHeight="1" x14ac:dyDescent="0.3">
      <c r="A66" s="9" t="s">
        <v>112</v>
      </c>
      <c r="B66" s="12" t="s">
        <v>24</v>
      </c>
      <c r="C66" s="13">
        <v>173633881.44</v>
      </c>
      <c r="D66" s="13">
        <v>158048881.44</v>
      </c>
      <c r="E66" s="13">
        <v>154551336.88</v>
      </c>
      <c r="F66" s="7">
        <f t="shared" si="1"/>
        <v>89.009895763578811</v>
      </c>
      <c r="G66" s="7">
        <f t="shared" si="2"/>
        <v>97.78704883695886</v>
      </c>
      <c r="H66" s="19" t="s">
        <v>210</v>
      </c>
      <c r="I66" s="18"/>
    </row>
    <row r="67" spans="1:9" s="8" customFormat="1" ht="21.6" customHeight="1" x14ac:dyDescent="0.3">
      <c r="A67" s="9" t="s">
        <v>127</v>
      </c>
      <c r="B67" s="12" t="s">
        <v>44</v>
      </c>
      <c r="C67" s="13">
        <v>2011715131.6199999</v>
      </c>
      <c r="D67" s="13">
        <v>2114726431.48</v>
      </c>
      <c r="E67" s="13">
        <v>2110379216.9400001</v>
      </c>
      <c r="F67" s="7">
        <f t="shared" si="1"/>
        <v>104.90447597521164</v>
      </c>
      <c r="G67" s="7">
        <f t="shared" si="2"/>
        <v>99.794431351720633</v>
      </c>
      <c r="H67" s="18"/>
      <c r="I67" s="18"/>
    </row>
    <row r="68" spans="1:9" ht="21.6" customHeight="1" x14ac:dyDescent="0.3">
      <c r="A68" s="9" t="s">
        <v>68</v>
      </c>
      <c r="B68" s="12" t="s">
        <v>62</v>
      </c>
      <c r="C68" s="13">
        <v>10414432800.389999</v>
      </c>
      <c r="D68" s="13">
        <v>11156838240.209999</v>
      </c>
      <c r="E68" s="13">
        <v>10681585180.25</v>
      </c>
      <c r="F68" s="7">
        <f t="shared" si="1"/>
        <v>102.5652129595574</v>
      </c>
      <c r="G68" s="7">
        <f t="shared" si="2"/>
        <v>95.740253199628228</v>
      </c>
      <c r="H68" s="18"/>
      <c r="I68" s="18"/>
    </row>
    <row r="69" spans="1:9" ht="218.4" x14ac:dyDescent="0.3">
      <c r="A69" s="9" t="s">
        <v>82</v>
      </c>
      <c r="B69" s="12" t="s">
        <v>75</v>
      </c>
      <c r="C69" s="13">
        <v>6134256457.96</v>
      </c>
      <c r="D69" s="13">
        <v>6952637575.8000002</v>
      </c>
      <c r="E69" s="13">
        <v>6896858104.7399998</v>
      </c>
      <c r="F69" s="7">
        <f t="shared" si="1"/>
        <v>112.43185139073253</v>
      </c>
      <c r="G69" s="7">
        <f t="shared" si="2"/>
        <v>99.197722152897029</v>
      </c>
      <c r="H69" s="52" t="s">
        <v>211</v>
      </c>
      <c r="I69" s="18"/>
    </row>
    <row r="70" spans="1:9" ht="31.2" x14ac:dyDescent="0.3">
      <c r="A70" s="9" t="s">
        <v>116</v>
      </c>
      <c r="B70" s="12" t="s">
        <v>106</v>
      </c>
      <c r="C70" s="13">
        <v>556983426.79999995</v>
      </c>
      <c r="D70" s="13">
        <v>571092993.86000001</v>
      </c>
      <c r="E70" s="13">
        <v>546381744.24000001</v>
      </c>
      <c r="F70" s="7">
        <f t="shared" si="1"/>
        <v>98.096589225121278</v>
      </c>
      <c r="G70" s="7">
        <f t="shared" si="2"/>
        <v>95.67299023352092</v>
      </c>
      <c r="H70" s="18"/>
      <c r="I70" s="18"/>
    </row>
    <row r="71" spans="1:9" ht="19.5" customHeight="1" x14ac:dyDescent="0.3">
      <c r="A71" s="10" t="s">
        <v>42</v>
      </c>
      <c r="B71" s="11" t="s">
        <v>133</v>
      </c>
      <c r="C71" s="5">
        <f>C72+C73+C74+C75</f>
        <v>2005539553.3299999</v>
      </c>
      <c r="D71" s="5">
        <f>D72+D73+D74+D75</f>
        <v>1732247684.8300002</v>
      </c>
      <c r="E71" s="5">
        <f>E72+E73+E74+E75</f>
        <v>1625201615.6000001</v>
      </c>
      <c r="F71" s="6">
        <f t="shared" si="1"/>
        <v>81.035630182486983</v>
      </c>
      <c r="G71" s="6">
        <f t="shared" si="2"/>
        <v>93.820394729492435</v>
      </c>
      <c r="H71" s="9"/>
      <c r="I71" s="19"/>
    </row>
    <row r="72" spans="1:9" s="1" customFormat="1" ht="177" customHeight="1" x14ac:dyDescent="0.3">
      <c r="A72" s="9" t="s">
        <v>40</v>
      </c>
      <c r="B72" s="12" t="s">
        <v>1</v>
      </c>
      <c r="C72" s="13">
        <v>758677412</v>
      </c>
      <c r="D72" s="13">
        <v>847384853.35000002</v>
      </c>
      <c r="E72" s="13">
        <v>797967848.83000004</v>
      </c>
      <c r="F72" s="7">
        <f t="shared" si="1"/>
        <v>105.17880672451074</v>
      </c>
      <c r="G72" s="7">
        <f t="shared" si="2"/>
        <v>94.168292680163233</v>
      </c>
      <c r="H72" s="21" t="s">
        <v>212</v>
      </c>
      <c r="I72" s="19" t="s">
        <v>213</v>
      </c>
    </row>
    <row r="73" spans="1:9" s="8" customFormat="1" ht="78" x14ac:dyDescent="0.3">
      <c r="A73" s="9" t="s">
        <v>115</v>
      </c>
      <c r="B73" s="12" t="s">
        <v>15</v>
      </c>
      <c r="C73" s="13">
        <v>948653061.33000004</v>
      </c>
      <c r="D73" s="13">
        <v>557102281.95000005</v>
      </c>
      <c r="E73" s="13">
        <v>507933826.35000002</v>
      </c>
      <c r="F73" s="7">
        <f t="shared" si="1"/>
        <v>53.542632923977806</v>
      </c>
      <c r="G73" s="7">
        <f t="shared" si="2"/>
        <v>91.174249829331529</v>
      </c>
      <c r="H73" s="19" t="s">
        <v>214</v>
      </c>
      <c r="I73" s="19" t="s">
        <v>215</v>
      </c>
    </row>
    <row r="74" spans="1:9" ht="93.6" x14ac:dyDescent="0.3">
      <c r="A74" s="9" t="s">
        <v>33</v>
      </c>
      <c r="B74" s="12" t="s">
        <v>28</v>
      </c>
      <c r="C74" s="13">
        <v>281926551</v>
      </c>
      <c r="D74" s="13">
        <v>303138899.52999997</v>
      </c>
      <c r="E74" s="13">
        <v>296960804.19</v>
      </c>
      <c r="F74" s="7">
        <f t="shared" si="1"/>
        <v>105.33268439480892</v>
      </c>
      <c r="G74" s="7">
        <f t="shared" si="2"/>
        <v>97.961958907425355</v>
      </c>
      <c r="H74" s="19" t="s">
        <v>216</v>
      </c>
      <c r="I74" s="18"/>
    </row>
    <row r="75" spans="1:9" ht="62.4" x14ac:dyDescent="0.3">
      <c r="A75" s="9" t="s">
        <v>143</v>
      </c>
      <c r="B75" s="12" t="s">
        <v>65</v>
      </c>
      <c r="C75" s="13">
        <v>16282529</v>
      </c>
      <c r="D75" s="13">
        <v>24621650</v>
      </c>
      <c r="E75" s="13">
        <v>22339136.23</v>
      </c>
      <c r="F75" s="7">
        <f t="shared" si="1"/>
        <v>137.19696878783387</v>
      </c>
      <c r="G75" s="7">
        <f t="shared" si="2"/>
        <v>90.729647403809253</v>
      </c>
      <c r="H75" s="19" t="s">
        <v>170</v>
      </c>
      <c r="I75" s="19" t="s">
        <v>153</v>
      </c>
    </row>
    <row r="76" spans="1:9" ht="31.2" x14ac:dyDescent="0.3">
      <c r="A76" s="10" t="s">
        <v>102</v>
      </c>
      <c r="B76" s="11" t="s">
        <v>107</v>
      </c>
      <c r="C76" s="5">
        <f>C77+C78+C79</f>
        <v>175832003.66</v>
      </c>
      <c r="D76" s="5">
        <f>D77+D78+D79</f>
        <v>191942509.84</v>
      </c>
      <c r="E76" s="5">
        <f>E77+E78+E79</f>
        <v>191452527.07999998</v>
      </c>
      <c r="F76" s="6">
        <f t="shared" ref="F76:F86" si="5">E76/C76*100</f>
        <v>108.88377718211346</v>
      </c>
      <c r="G76" s="6">
        <f t="shared" ref="G76:G86" si="6">E76/D76*100</f>
        <v>99.7447242091351</v>
      </c>
      <c r="H76" s="9"/>
      <c r="I76" s="19"/>
    </row>
    <row r="77" spans="1:9" s="1" customFormat="1" ht="62.4" x14ac:dyDescent="0.3">
      <c r="A77" s="9" t="s">
        <v>123</v>
      </c>
      <c r="B77" s="12" t="s">
        <v>119</v>
      </c>
      <c r="C77" s="13">
        <v>53251970.060000002</v>
      </c>
      <c r="D77" s="13">
        <v>56182568.060000002</v>
      </c>
      <c r="E77" s="13">
        <v>56181148.060000002</v>
      </c>
      <c r="F77" s="7">
        <f t="shared" si="5"/>
        <v>105.50060025328574</v>
      </c>
      <c r="G77" s="7">
        <f t="shared" si="6"/>
        <v>99.997472525644454</v>
      </c>
      <c r="H77" s="21" t="s">
        <v>156</v>
      </c>
      <c r="I77" s="18"/>
    </row>
    <row r="78" spans="1:9" s="8" customFormat="1" ht="62.4" x14ac:dyDescent="0.3">
      <c r="A78" s="9" t="s">
        <v>142</v>
      </c>
      <c r="B78" s="12" t="s">
        <v>136</v>
      </c>
      <c r="C78" s="13">
        <v>80047829.599999994</v>
      </c>
      <c r="D78" s="13">
        <v>87362849.219999999</v>
      </c>
      <c r="E78" s="13">
        <v>87362849.219999999</v>
      </c>
      <c r="F78" s="7">
        <f t="shared" si="5"/>
        <v>109.13831100300064</v>
      </c>
      <c r="G78" s="7">
        <f t="shared" si="6"/>
        <v>100</v>
      </c>
      <c r="H78" s="21" t="s">
        <v>156</v>
      </c>
      <c r="I78" s="18"/>
    </row>
    <row r="79" spans="1:9" ht="62.4" x14ac:dyDescent="0.3">
      <c r="A79" s="9" t="s">
        <v>90</v>
      </c>
      <c r="B79" s="12" t="s">
        <v>20</v>
      </c>
      <c r="C79" s="13">
        <v>42532204</v>
      </c>
      <c r="D79" s="13">
        <v>48397092.560000002</v>
      </c>
      <c r="E79" s="13">
        <v>47908529.799999997</v>
      </c>
      <c r="F79" s="7">
        <f t="shared" si="5"/>
        <v>112.64060004978815</v>
      </c>
      <c r="G79" s="7">
        <f t="shared" si="6"/>
        <v>98.990512168898761</v>
      </c>
      <c r="H79" s="19" t="s">
        <v>170</v>
      </c>
      <c r="I79" s="18"/>
    </row>
    <row r="80" spans="1:9" ht="46.8" x14ac:dyDescent="0.3">
      <c r="A80" s="10" t="s">
        <v>7</v>
      </c>
      <c r="B80" s="11" t="s">
        <v>74</v>
      </c>
      <c r="C80" s="5">
        <f>C81</f>
        <v>50042667.920000002</v>
      </c>
      <c r="D80" s="5">
        <f>D81</f>
        <v>50042667.920000002</v>
      </c>
      <c r="E80" s="5">
        <f>E81</f>
        <v>46696403.409999996</v>
      </c>
      <c r="F80" s="6">
        <f t="shared" si="5"/>
        <v>93.313177236374642</v>
      </c>
      <c r="G80" s="6">
        <f t="shared" si="6"/>
        <v>93.313177236374642</v>
      </c>
      <c r="H80" s="9"/>
      <c r="I80" s="19"/>
    </row>
    <row r="81" spans="1:9" s="1" customFormat="1" ht="31.2" x14ac:dyDescent="0.3">
      <c r="A81" s="9" t="s">
        <v>32</v>
      </c>
      <c r="B81" s="12" t="s">
        <v>94</v>
      </c>
      <c r="C81" s="13">
        <v>50042667.920000002</v>
      </c>
      <c r="D81" s="13">
        <v>50042667.920000002</v>
      </c>
      <c r="E81" s="13">
        <v>46696403.409999996</v>
      </c>
      <c r="F81" s="7">
        <f t="shared" si="5"/>
        <v>93.313177236374642</v>
      </c>
      <c r="G81" s="7">
        <f t="shared" si="6"/>
        <v>93.313177236374642</v>
      </c>
      <c r="H81" s="19" t="s">
        <v>153</v>
      </c>
      <c r="I81" s="19" t="s">
        <v>153</v>
      </c>
    </row>
    <row r="82" spans="1:9" s="8" customFormat="1" ht="62.4" x14ac:dyDescent="0.3">
      <c r="A82" s="10" t="s">
        <v>149</v>
      </c>
      <c r="B82" s="11" t="s">
        <v>52</v>
      </c>
      <c r="C82" s="5">
        <f>C83+C84+C85</f>
        <v>3428432705.0500002</v>
      </c>
      <c r="D82" s="5">
        <f>D83+D84+D85</f>
        <v>4418071106.9200001</v>
      </c>
      <c r="E82" s="5">
        <f>E83+E84+E85</f>
        <v>4403151091.6099997</v>
      </c>
      <c r="F82" s="6">
        <f t="shared" si="5"/>
        <v>128.4304365993319</v>
      </c>
      <c r="G82" s="6">
        <f t="shared" si="6"/>
        <v>99.662295717997125</v>
      </c>
      <c r="H82" s="9"/>
      <c r="I82" s="19"/>
    </row>
    <row r="83" spans="1:9" s="1" customFormat="1" ht="62.4" x14ac:dyDescent="0.3">
      <c r="A83" s="9" t="s">
        <v>121</v>
      </c>
      <c r="B83" s="12" t="s">
        <v>64</v>
      </c>
      <c r="C83" s="13">
        <v>2512383000</v>
      </c>
      <c r="D83" s="13">
        <v>2512383000</v>
      </c>
      <c r="E83" s="13">
        <v>2512383000</v>
      </c>
      <c r="F83" s="7">
        <f t="shared" si="5"/>
        <v>100</v>
      </c>
      <c r="G83" s="7">
        <f t="shared" si="6"/>
        <v>100</v>
      </c>
      <c r="H83" s="18"/>
      <c r="I83" s="18"/>
    </row>
    <row r="84" spans="1:9" s="8" customFormat="1" ht="124.8" x14ac:dyDescent="0.3">
      <c r="A84" s="9" t="s">
        <v>92</v>
      </c>
      <c r="B84" s="12" t="s">
        <v>78</v>
      </c>
      <c r="C84" s="13">
        <v>695439200</v>
      </c>
      <c r="D84" s="13">
        <v>1509726402</v>
      </c>
      <c r="E84" s="13">
        <v>1507416081.99</v>
      </c>
      <c r="F84" s="7">
        <f t="shared" si="5"/>
        <v>216.75742207082948</v>
      </c>
      <c r="G84" s="7">
        <f t="shared" si="6"/>
        <v>99.846970947388911</v>
      </c>
      <c r="H84" s="23" t="s">
        <v>160</v>
      </c>
      <c r="I84" s="18"/>
    </row>
    <row r="85" spans="1:9" ht="234" x14ac:dyDescent="0.3">
      <c r="A85" s="9" t="s">
        <v>86</v>
      </c>
      <c r="B85" s="12" t="s">
        <v>98</v>
      </c>
      <c r="C85" s="13">
        <v>220610505.05000001</v>
      </c>
      <c r="D85" s="13">
        <v>395961704.92000002</v>
      </c>
      <c r="E85" s="13">
        <v>383352009.62</v>
      </c>
      <c r="F85" s="7">
        <f t="shared" si="5"/>
        <v>173.76870132866776</v>
      </c>
      <c r="G85" s="7">
        <f t="shared" si="6"/>
        <v>96.815425546632682</v>
      </c>
      <c r="H85" s="52" t="s">
        <v>217</v>
      </c>
      <c r="I85" s="18"/>
    </row>
    <row r="86" spans="1:9" s="1" customFormat="1" ht="21.75" customHeight="1" x14ac:dyDescent="0.3">
      <c r="A86" s="33" t="s">
        <v>146</v>
      </c>
      <c r="B86" s="34"/>
      <c r="C86" s="16">
        <f>C7+C17+C21+C26+C37+C42+C47+C55+C58+C65+C71+C76+C80+C82</f>
        <v>79612167790.940018</v>
      </c>
      <c r="D86" s="16">
        <f>D7+D17+D21+D26+D37+D42+D47+D55+D58+D65+D71+D76+D80+D82</f>
        <v>101575554101.02</v>
      </c>
      <c r="E86" s="16">
        <f>E7+E17+E21+E26+E37+E42+E47+E55+E58+E65+E71+E76+E80+E82</f>
        <v>93464174044.230011</v>
      </c>
      <c r="F86" s="17">
        <f t="shared" si="5"/>
        <v>117.39935821075127</v>
      </c>
      <c r="G86" s="17">
        <f t="shared" si="6"/>
        <v>92.014436811515708</v>
      </c>
      <c r="H86" s="9"/>
      <c r="I86" s="19"/>
    </row>
  </sheetData>
  <mergeCells count="15">
    <mergeCell ref="A1:E1"/>
    <mergeCell ref="D3:E3"/>
    <mergeCell ref="D4:D6"/>
    <mergeCell ref="E4:E6"/>
    <mergeCell ref="C4:C6"/>
    <mergeCell ref="I4:I6"/>
    <mergeCell ref="A2:I2"/>
    <mergeCell ref="F3:I3"/>
    <mergeCell ref="A86:B86"/>
    <mergeCell ref="A4:A6"/>
    <mergeCell ref="B4:B6"/>
    <mergeCell ref="H4:H6"/>
    <mergeCell ref="F4:G4"/>
    <mergeCell ref="F5:F6"/>
    <mergeCell ref="G5:G6"/>
  </mergeCells>
  <pageMargins left="0.23622047244094491" right="0.31496062992125984" top="0.32" bottom="0.39370078740157483" header="0.15748031496062992" footer="0.31496062992125984"/>
  <pageSetup paperSize="9" scale="63" fitToHeight="0" orientation="landscape" errors="blank" r:id="rId1"/>
  <headerFooter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Расходы</vt:lpstr>
      <vt:lpstr>Расходы!Заголовки_для_печати</vt:lpstr>
      <vt:lpstr>Расходы!Область_печати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Давыдова</cp:lastModifiedBy>
  <cp:lastPrinted>2023-05-16T14:53:11Z</cp:lastPrinted>
  <dcterms:created xsi:type="dcterms:W3CDTF">2017-05-03T15:49:45Z</dcterms:created>
  <dcterms:modified xsi:type="dcterms:W3CDTF">2023-05-17T06:43:42Z</dcterms:modified>
</cp:coreProperties>
</file>